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unka1" sheetId="1" r:id="rId1"/>
    <sheet name="Bevételek korm, funciónként" sheetId="2" r:id="rId2"/>
    <sheet name="Kiadások korm. funkciónk." sheetId="3" r:id="rId3"/>
    <sheet name="Beruházás, felújítás" sheetId="4" r:id="rId4"/>
    <sheet name="MÉRLEG " sheetId="5" r:id="rId5"/>
    <sheet name="TÖBB ÉVES" sheetId="6" r:id="rId6"/>
    <sheet name="KÖZVETETT" sheetId="7" r:id="rId7"/>
    <sheet name="GÖRDÜLŐ" sheetId="8" r:id="rId8"/>
    <sheet name="VAGYONKIMUTATÁS" sheetId="9" r:id="rId9"/>
    <sheet name="VAGYONKIMUTATÁS 2" sheetId="10" r:id="rId10"/>
    <sheet name="PÉNZESZKÖZ VÁLTOZÁS" sheetId="11" r:id="rId11"/>
    <sheet name="Előírányzat változás" sheetId="12" r:id="rId12"/>
    <sheet name="Tartalékok" sheetId="13" r:id="rId13"/>
  </sheets>
  <definedNames>
    <definedName name="pr232" localSheetId="7">'GÖRDÜLŐ'!#REF!</definedName>
    <definedName name="pr232" localSheetId="6">'KÖZVETETT'!$A$8</definedName>
    <definedName name="pr232" localSheetId="4">'MÉRLEG '!$A$17</definedName>
    <definedName name="pr232" localSheetId="5">'TÖBB ÉVES'!$A$11</definedName>
    <definedName name="pr233" localSheetId="7">'GÖRDÜLŐ'!#REF!</definedName>
    <definedName name="pr233" localSheetId="6">'KÖZVETETT'!$A$11</definedName>
    <definedName name="pr233" localSheetId="4">'MÉRLEG '!$A$18</definedName>
    <definedName name="pr233" localSheetId="5">'TÖBB ÉVES'!#REF!</definedName>
    <definedName name="pr234" localSheetId="7">'GÖRDÜLŐ'!#REF!</definedName>
    <definedName name="pr234" localSheetId="6">'KÖZVETETT'!$A$30</definedName>
    <definedName name="pr234" localSheetId="4">'MÉRLEG '!$A$19</definedName>
    <definedName name="pr234" localSheetId="5">'TÖBB ÉVES'!#REF!</definedName>
    <definedName name="pr235" localSheetId="7">'GÖRDÜLŐ'!#REF!</definedName>
    <definedName name="pr235" localSheetId="6">'KÖZVETETT'!$A$33</definedName>
    <definedName name="pr235" localSheetId="4">'MÉRLEG '!$A$20</definedName>
    <definedName name="pr235" localSheetId="5">'TÖBB ÉVES'!#REF!</definedName>
    <definedName name="pr236" localSheetId="7">'GÖRDÜLŐ'!#REF!</definedName>
    <definedName name="pr236" localSheetId="6">'KÖZVETETT'!$A$35</definedName>
    <definedName name="pr236" localSheetId="4">'MÉRLEG '!$A$21</definedName>
    <definedName name="pr236" localSheetId="5">'TÖBB ÉVES'!$A$12</definedName>
    <definedName name="pr312" localSheetId="7">'GÖRDÜLŐ'!#REF!</definedName>
    <definedName name="pr312" localSheetId="6">'KÖZVETETT'!#REF!</definedName>
    <definedName name="pr312" localSheetId="4">'MÉRLEG '!$A$8</definedName>
    <definedName name="pr312" localSheetId="5">'TÖBB ÉVES'!#REF!</definedName>
    <definedName name="pr313" localSheetId="7">'GÖRDÜLŐ'!#REF!</definedName>
    <definedName name="pr313" localSheetId="6">'KÖZVETETT'!#REF!</definedName>
    <definedName name="pr313" localSheetId="4">'MÉRLEG '!$A$9</definedName>
    <definedName name="pr313" localSheetId="5">'TÖBB ÉVES'!$A$3</definedName>
    <definedName name="pr314" localSheetId="7">'GÖRDÜLŐ'!#REF!</definedName>
    <definedName name="pr314" localSheetId="6">'KÖZVETETT'!$A$3</definedName>
    <definedName name="pr314" localSheetId="4">'MÉRLEG '!$A$10</definedName>
    <definedName name="pr314" localSheetId="5">'TÖBB ÉVES'!$A$7</definedName>
    <definedName name="pr315" localSheetId="7">'GÖRDÜLŐ'!#REF!</definedName>
    <definedName name="pr315" localSheetId="6">'KÖZVETETT'!#REF!</definedName>
    <definedName name="pr315" localSheetId="4">'MÉRLEG '!$A$11</definedName>
    <definedName name="pr315" localSheetId="5">'TÖBB ÉVES'!$A$8</definedName>
  </definedNames>
  <calcPr fullCalcOnLoad="1"/>
</workbook>
</file>

<file path=xl/sharedStrings.xml><?xml version="1.0" encoding="utf-8"?>
<sst xmlns="http://schemas.openxmlformats.org/spreadsheetml/2006/main" count="1063" uniqueCount="742">
  <si>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</si>
  <si>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</si>
  <si>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</si>
  <si>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</si>
  <si>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</si>
  <si>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</si>
  <si>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</si>
  <si>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</si>
  <si>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</si>
  <si>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</si>
  <si>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</si>
  <si>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</si>
  <si>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</si>
  <si>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</si>
  <si>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</si>
  <si>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2016. évi eredeti ei.</t>
  </si>
  <si>
    <t>2017. évi eredeti ei.</t>
  </si>
  <si>
    <t>módosított ei.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</si>
  <si>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</si>
  <si>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</si>
  <si>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</si>
  <si>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</si>
  <si>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</si>
  <si>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</si>
  <si>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</si>
  <si>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</si>
  <si>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A/IV/2        Koncesszióba, vagyonkezelésbe adott eszközök értékhelyesbítése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</si>
  <si>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</si>
  <si>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</si>
  <si>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</si>
  <si>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</si>
  <si>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</si>
  <si>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</si>
  <si>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</si>
  <si>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</si>
  <si>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</si>
  <si>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</si>
  <si>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</si>
  <si>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</si>
  <si>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</si>
  <si>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</si>
  <si>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</si>
  <si>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</si>
  <si>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</si>
  <si>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</si>
  <si>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</si>
  <si>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</si>
  <si>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</si>
  <si>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</si>
  <si>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H/III/1        Kapott előlegek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</si>
  <si>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</si>
  <si>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</si>
  <si>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</si>
  <si>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</si>
  <si>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</si>
  <si>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</si>
  <si>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</si>
  <si>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</si>
  <si>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</si>
  <si>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</si>
  <si>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</si>
  <si>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</si>
  <si>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</si>
  <si>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</si>
  <si>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</si>
  <si>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>32-33. számlák nyitó tárgyidőszaki egyenlege</t>
  </si>
  <si>
    <t>- 003. számla tárgyidőszaki egyenlege - 059163. számla tárgyidőszaki egyenlege</t>
  </si>
  <si>
    <t>+ 005. számla tárgyidőszaki egyenlege - 0981313., 0981323. és 098173. számla tárgyidőszaki egyenlege</t>
  </si>
  <si>
    <t>+/- 361., 363., 3651., 3652., 3653., 3654., 3656., 3657., 3658., 3659., 366., 3672., 3673., 3674., 3676., 3677., 3678. és 3679. számlák tárgyidőszaki forgalma</t>
  </si>
  <si>
    <t>+/- 3671. számlák tárgyidőszaki forgalma - a 36711. számlák 3513. és 3523. számlákkal szemben könyvelt tárgyidőszaki tartozik forgalma</t>
  </si>
  <si>
    <t>+ 3641. számla 42. számlacsoport számláival szemben könyvelt tárgyidőszaki követel forgalma</t>
  </si>
  <si>
    <t>+ 8434. számla 4211., 4213., 4216., 4217., 4221., 4223., 4226. és 4227. számlákkal szemben könyvelt tárgyidőszaki követel forgalma</t>
  </si>
  <si>
    <t>- 3642. számla 35. számlacsoport számláival szemben könyvelt tárgyidőszaki tartozik forgalma</t>
  </si>
  <si>
    <t>+/- 32-33. számlacsoport számláival szemben könyvelt 31., 3641., 3642., 413., 494., 8434., és 852. számlák tárgyidőszaki forgalma</t>
  </si>
  <si>
    <t>- 31. számlacsoport számláival szemben könyvelt 3514. számlák tárgyidőszaki forgalma</t>
  </si>
  <si>
    <t>32-33. számlák tárgyidőszaki záró egyenlege</t>
  </si>
  <si>
    <t>Tárgyévi kifizetés (2014. évi teljesítés)</t>
  </si>
  <si>
    <t>Tárgyévi kifizetés (2014. évi mód. ei.)</t>
  </si>
  <si>
    <t>ebből adóelengedés</t>
  </si>
  <si>
    <t>ebből adókedvezmény</t>
  </si>
  <si>
    <t>teljesített bevétel</t>
  </si>
  <si>
    <t>elvárt bevétel</t>
  </si>
  <si>
    <t>Rovat megnevezése</t>
  </si>
  <si>
    <t>Rovat-szám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</si>
  <si>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</si>
  <si>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</si>
  <si>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</si>
  <si>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</si>
  <si>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</si>
  <si>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</si>
  <si>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</si>
  <si>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</si>
  <si>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</si>
  <si>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</si>
  <si>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</si>
  <si>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</si>
  <si>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</si>
  <si>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</si>
  <si>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</si>
  <si>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</si>
  <si>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</si>
  <si>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</si>
  <si>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</si>
  <si>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</si>
  <si>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</si>
  <si>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</si>
  <si>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</si>
  <si>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</si>
  <si>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</si>
  <si>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</si>
  <si>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</si>
  <si>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</si>
  <si>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</si>
  <si>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</si>
  <si>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</si>
  <si>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</si>
  <si>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</si>
  <si>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</si>
  <si>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</si>
  <si>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</si>
  <si>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</si>
  <si>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</si>
  <si>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</si>
  <si>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</si>
  <si>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</si>
  <si>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</si>
  <si>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</si>
  <si>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</si>
  <si>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</si>
  <si>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</si>
  <si>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</si>
  <si>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</si>
  <si>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</si>
  <si>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</si>
  <si>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</si>
  <si>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</si>
  <si>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</si>
  <si>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</si>
  <si>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</si>
  <si>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</si>
  <si>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</si>
  <si>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</si>
  <si>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</si>
  <si>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</si>
  <si>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</si>
  <si>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</si>
  <si>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</si>
  <si>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</si>
  <si>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</si>
  <si>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</si>
  <si>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</si>
  <si>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</si>
  <si>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</si>
  <si>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</si>
  <si>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</si>
  <si>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</si>
  <si>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</si>
  <si>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</si>
  <si>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</si>
  <si>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</si>
  <si>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</si>
  <si>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</si>
  <si>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</si>
  <si>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</si>
  <si>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</si>
  <si>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</si>
  <si>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</si>
  <si>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</si>
  <si>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</si>
  <si>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</si>
  <si>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</si>
  <si>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</si>
  <si>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</si>
  <si>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</si>
  <si>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</si>
  <si>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</si>
  <si>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</si>
  <si>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</si>
  <si>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</si>
  <si>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</si>
  <si>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</si>
  <si>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</si>
  <si>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</si>
  <si>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</si>
  <si>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</si>
  <si>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</si>
  <si>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</si>
  <si>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</si>
  <si>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</si>
  <si>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</si>
  <si>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</si>
  <si>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</si>
  <si>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</si>
  <si>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</si>
  <si>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</si>
  <si>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</si>
  <si>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</si>
  <si>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</t>
  </si>
  <si>
    <t>B32</t>
  </si>
  <si>
    <t>B33</t>
  </si>
  <si>
    <t>B34</t>
  </si>
  <si>
    <t>B351</t>
  </si>
  <si>
    <t>B354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</si>
  <si>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</si>
  <si>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</si>
  <si>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</si>
  <si>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</si>
  <si>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</si>
  <si>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</si>
  <si>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</si>
  <si>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</si>
  <si>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</si>
  <si>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</si>
  <si>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</si>
  <si>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</si>
  <si>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</si>
  <si>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</si>
  <si>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</si>
  <si>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</si>
  <si>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</si>
  <si>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</si>
  <si>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</si>
  <si>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</si>
  <si>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</si>
  <si>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</si>
  <si>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</si>
  <si>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</si>
  <si>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</si>
  <si>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</si>
  <si>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</si>
  <si>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</si>
  <si>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</si>
  <si>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</si>
  <si>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</si>
  <si>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</si>
  <si>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</si>
  <si>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</si>
  <si>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</si>
  <si>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</si>
  <si>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</si>
  <si>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</si>
  <si>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</si>
  <si>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</si>
  <si>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</si>
  <si>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</si>
  <si>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</si>
  <si>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</si>
  <si>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</si>
  <si>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</si>
  <si>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</si>
  <si>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</si>
  <si>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</si>
  <si>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</si>
  <si>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</si>
  <si>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</si>
  <si>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</si>
  <si>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</si>
  <si>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</si>
  <si>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</si>
  <si>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</si>
  <si>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</si>
  <si>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</si>
  <si>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</si>
  <si>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</si>
  <si>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</si>
  <si>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</si>
  <si>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</si>
  <si>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</si>
  <si>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</si>
  <si>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</si>
  <si>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</si>
  <si>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</si>
  <si>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</si>
  <si>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</si>
  <si>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</si>
  <si>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</si>
  <si>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</si>
  <si>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</si>
  <si>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</si>
  <si>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</si>
  <si>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</si>
  <si>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</si>
  <si>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</si>
  <si>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</si>
  <si>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hitelek, kölcsönök törlesztése</t>
  </si>
  <si>
    <t xml:space="preserve">Külföldi finanszírozás kiadásai </t>
  </si>
  <si>
    <t xml:space="preserve">Munkaadókat terhelő járulékok és szociális hozzájárulási adó                                                                            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</si>
  <si>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</si>
  <si>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</si>
  <si>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</si>
  <si>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</si>
  <si>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</si>
  <si>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</si>
  <si>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</si>
  <si>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</si>
  <si>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</si>
  <si>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</si>
  <si>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</si>
  <si>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</si>
  <si>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</si>
  <si>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</si>
  <si>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</si>
  <si>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</si>
  <si>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</si>
  <si>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</si>
  <si>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</si>
  <si>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</si>
  <si>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</si>
  <si>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</si>
  <si>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</si>
  <si>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</si>
  <si>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</si>
  <si>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</si>
  <si>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</si>
  <si>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</si>
  <si>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</si>
  <si>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</si>
  <si>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</si>
  <si>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</si>
  <si>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</si>
  <si>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</si>
  <si>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</si>
  <si>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</si>
  <si>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</si>
  <si>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</si>
  <si>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</si>
  <si>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</si>
  <si>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</si>
  <si>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</si>
  <si>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</si>
  <si>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</si>
  <si>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</si>
  <si>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</si>
  <si>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</si>
  <si>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</si>
  <si>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</si>
  <si>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</si>
  <si>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</si>
  <si>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</si>
  <si>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</si>
  <si>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</si>
  <si>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</si>
  <si>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</si>
  <si>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</si>
  <si>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</si>
  <si>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</si>
  <si>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</si>
  <si>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</si>
  <si>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</si>
  <si>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</si>
  <si>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</si>
  <si>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</si>
  <si>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</si>
  <si>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</si>
  <si>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</si>
  <si>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</si>
  <si>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</si>
  <si>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</si>
  <si>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</si>
  <si>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</si>
  <si>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</si>
  <si>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</si>
  <si>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</si>
  <si>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</si>
  <si>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</si>
  <si>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</si>
  <si>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</si>
  <si>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</si>
  <si>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</si>
  <si>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</si>
  <si>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</si>
  <si>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Megnevezés</t>
  </si>
  <si>
    <t>ÖNKORMÁNYZATI ELŐIRÁNYZATOK</t>
  </si>
  <si>
    <t>ÖNKORMÁNYZAT ÉS KÖLTSÉGVETÉSI SZERVEI ELŐIRÁNYZATA MINDÖSSZESEN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</si>
  <si>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</si>
  <si>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</si>
  <si>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</si>
  <si>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</si>
  <si>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</si>
  <si>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</si>
  <si>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</si>
  <si>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</si>
  <si>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 xml:space="preserve"> Költségvetési kiadások előirányzatának teljesítéséről</t>
  </si>
  <si>
    <t>#</t>
  </si>
  <si>
    <t xml:space="preserve">Megnevezés                                                                                                               </t>
  </si>
  <si>
    <t>Előirányzat eredeti</t>
  </si>
  <si>
    <t>Előirányzat Módosított</t>
  </si>
  <si>
    <t>Teljesítés</t>
  </si>
  <si>
    <t>állami feladatok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</si>
  <si>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</si>
  <si>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</si>
  <si>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</si>
  <si>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</si>
  <si>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</si>
  <si>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</si>
  <si>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</si>
  <si>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</si>
  <si>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</si>
  <si>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</si>
  <si>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</si>
  <si>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</si>
  <si>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</si>
  <si>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</si>
  <si>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</si>
  <si>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</si>
  <si>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</si>
  <si>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</si>
  <si>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</si>
  <si>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</si>
  <si>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</si>
  <si>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</si>
  <si>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</si>
  <si>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</si>
  <si>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</si>
  <si>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       (K1113)</t>
  </si>
  <si>
    <t>14</t>
  </si>
  <si>
    <t>ebből:biztosítási díjak        (K1113)</t>
  </si>
  <si>
    <t>Önkormányzati jogalkotás (011130)</t>
  </si>
  <si>
    <t>20</t>
  </si>
  <si>
    <t>21</t>
  </si>
  <si>
    <t>Munkaadókat terhelő jár. és szociális h. adó  (K2)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</si>
  <si>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</si>
  <si>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</si>
  <si>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</si>
  <si>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</si>
  <si>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</si>
  <si>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</si>
  <si>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</si>
  <si>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</si>
  <si>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</si>
  <si>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</si>
  <si>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60</t>
  </si>
  <si>
    <t>129</t>
  </si>
  <si>
    <t>196</t>
  </si>
  <si>
    <t>Egyéb működési célú kiadások                     (K5)</t>
  </si>
  <si>
    <t>205</t>
  </si>
  <si>
    <t>210</t>
  </si>
  <si>
    <t>272</t>
  </si>
  <si>
    <t>Temető gondozás (013320)</t>
  </si>
  <si>
    <t>Személyi juttatások összesen (=15+19)        (K1)</t>
  </si>
  <si>
    <t>Vagyongazdálkodás (013350)</t>
  </si>
  <si>
    <t>Támog. célú finansz. műv.(018030)</t>
  </si>
  <si>
    <t>Piac üzemeltetése (047120)</t>
  </si>
  <si>
    <t>Város és községgazdálkodás (066020)</t>
  </si>
  <si>
    <t>Roma önkormányzat</t>
  </si>
  <si>
    <t>Vérvétel</t>
  </si>
  <si>
    <t>Műsorok, rendezvények   (082092)</t>
  </si>
  <si>
    <t>Működési tartalék</t>
  </si>
  <si>
    <t>Összes tartalék</t>
  </si>
  <si>
    <t>Műk.c. támogatás ÁHT. Belül  (B1)</t>
  </si>
  <si>
    <t>Közhatalmi bevételek              (B3)</t>
  </si>
  <si>
    <t>Működési bevételek                (B4)</t>
  </si>
  <si>
    <t>Működési célú átvett p.e.        (B6)</t>
  </si>
  <si>
    <t>Felhalmozási célú átvett p.e.   (B7)</t>
  </si>
  <si>
    <t>Finanszírozási bevételek         (B8)</t>
  </si>
  <si>
    <t>Felhalmozási bevétel              (B5)</t>
  </si>
  <si>
    <t>Önkorm. elszám. közp. költségv.  (018010)</t>
  </si>
  <si>
    <t>Felmalm. Célú önkorm. Támog. (B2)</t>
  </si>
  <si>
    <t>Egészségbizt. alap bev. ÁHT belül (018050)</t>
  </si>
  <si>
    <t>Önkorm. Funkcióra nem sorolt bev. ÁHT kív. (900020)</t>
  </si>
  <si>
    <t xml:space="preserve">Összesen: </t>
  </si>
  <si>
    <t>Bevételek</t>
  </si>
  <si>
    <t>Kiadások</t>
  </si>
  <si>
    <t>Gépjármű adó mentesség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</si>
  <si>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</si>
  <si>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</si>
  <si>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</si>
  <si>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</si>
  <si>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</si>
  <si>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</si>
  <si>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</si>
  <si>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</si>
  <si>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</si>
  <si>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</si>
  <si>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</si>
  <si>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</si>
  <si>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</si>
  <si>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</si>
  <si>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</si>
  <si>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</si>
  <si>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</si>
  <si>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</si>
  <si>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</si>
  <si>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</si>
  <si>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</si>
  <si>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</si>
  <si>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</si>
  <si>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</si>
  <si>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</si>
  <si>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nyitó állománya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</si>
  <si>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</si>
  <si>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</si>
  <si>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</si>
  <si>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</si>
  <si>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</si>
  <si>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>Teljesen (0-ig) leírt eszközök bruttó értéke</t>
  </si>
  <si>
    <t>Személyi</t>
  </si>
  <si>
    <t>M.adói</t>
  </si>
  <si>
    <t>Dologi</t>
  </si>
  <si>
    <t xml:space="preserve">Egyéb </t>
  </si>
  <si>
    <t>Ellátottak</t>
  </si>
  <si>
    <t>Működési</t>
  </si>
  <si>
    <t>Felhalm.</t>
  </si>
  <si>
    <t>működési</t>
  </si>
  <si>
    <t>pénzbeli</t>
  </si>
  <si>
    <t>kiad össz.</t>
  </si>
  <si>
    <t>cél.kiadás</t>
  </si>
  <si>
    <t>összesen</t>
  </si>
  <si>
    <t>Önkorm.és önk. Hiv jogalkot.</t>
  </si>
  <si>
    <t>Köztemető fennt és  működt.</t>
  </si>
  <si>
    <t>Önkorm.vagyonnal való gazd.kapcs.f</t>
  </si>
  <si>
    <t>Támogatás célú finansz műveletek</t>
  </si>
  <si>
    <t>Önkorm.elsz közp.költs.</t>
  </si>
  <si>
    <t>Egészségb.alap bev ÁHT belül</t>
  </si>
  <si>
    <t>Hosszabb idő tartamú közfogl.</t>
  </si>
  <si>
    <t>Állat- egészségügy</t>
  </si>
  <si>
    <t>Közutak,hidak,alagútak üzem.</t>
  </si>
  <si>
    <t>Piac üzemeltetése</t>
  </si>
  <si>
    <t>Nem veszélyes hulladék összetev vál.</t>
  </si>
  <si>
    <t>Szennyvíz gyűjtése, tisztítása</t>
  </si>
  <si>
    <t>Lakáshoz jutást segítő támogatás</t>
  </si>
  <si>
    <t>Víztermelés,kezelés, ellátás</t>
  </si>
  <si>
    <t>Közvilágítás</t>
  </si>
  <si>
    <t>Zöldterület kezelés</t>
  </si>
  <si>
    <t>Város és községgazdálkodás</t>
  </si>
  <si>
    <t>Versenysport, utánpótlás nevelési tev.tám.</t>
  </si>
  <si>
    <t>Közművelődés,hagyom.köz.kult.ért.gond.</t>
  </si>
  <si>
    <t>Civil szerv.programtám.</t>
  </si>
  <si>
    <t>Hallgatói és okt.ösztönd.egyéb juttatások</t>
  </si>
  <si>
    <t>Gyermekv. Pénzbeli és term.ell.</t>
  </si>
  <si>
    <t>Lakásfennt,lakhatással összefüggő ellát.</t>
  </si>
  <si>
    <t>Egyéb szoc.pénzb.és term.ellátások</t>
  </si>
  <si>
    <t>Fejezeti és ált.tartalék elszámolása</t>
  </si>
  <si>
    <t>Önkorm.funkcióra nem sor.bev.ÁHT.kívül</t>
  </si>
  <si>
    <t xml:space="preserve">                                       mindösszesen</t>
  </si>
  <si>
    <t>A zárszámadási rendelettervezet előterjesztésekor a képviselő-testület részére tájékoztatásul az előterjesztlésben kell bemutatni-nem a rendelet része</t>
  </si>
  <si>
    <t>ÖNKORMÁNYZAT ÉS KÖLTSÉGVETÉSI SZERVEK ÖSSZESEN</t>
  </si>
  <si>
    <t>bruttó érték</t>
  </si>
  <si>
    <t>értékcsökkenés/értékvesztés</t>
  </si>
  <si>
    <t>nettó-mérleg szerinti érték</t>
  </si>
  <si>
    <t xml:space="preserve">ESZKÖZÖK  </t>
  </si>
  <si>
    <t>A/III/1a        - ebből: tartós részesedések jegybankban</t>
  </si>
  <si>
    <t>A/III/1b        - ebből: tartós részesedések társulásban</t>
  </si>
  <si>
    <t xml:space="preserve">           Tartós részesedés: ………………. Kft.</t>
  </si>
  <si>
    <t xml:space="preserve">           Stb.</t>
  </si>
  <si>
    <t xml:space="preserve">A/IV        Koncesszióba, vagyonkezelésbe adott eszközök </t>
  </si>
  <si>
    <t xml:space="preserve">B/I        Készletek </t>
  </si>
  <si>
    <t xml:space="preserve">B)        NEMZETI VAGYONBA TARTOZÓ FORGÓESZKÖZÖK </t>
  </si>
  <si>
    <t>D/I        Költségvetési évben esedékes követelések</t>
  </si>
  <si>
    <t>D)        KÖVETELÉSEK</t>
  </si>
  <si>
    <t xml:space="preserve">F)        AKTÍV IDŐBELI ELHATÁROLÁSOK </t>
  </si>
  <si>
    <t>G)        SAJÁT TŐKE</t>
  </si>
  <si>
    <t xml:space="preserve">K)        PASSZÍV IDŐBELI ELHATÁROLÁSOK </t>
  </si>
  <si>
    <t>FORRÁSOK ÖSSZESEN</t>
  </si>
  <si>
    <t>2015. évi tény (teljesítés)</t>
  </si>
  <si>
    <t>eredeti</t>
  </si>
  <si>
    <t>Ált. közszolgáltatás</t>
  </si>
  <si>
    <t>Önkormányzati jogalkotás                                         (011130)</t>
  </si>
  <si>
    <t>Személyi juttatások összesen                      (K1)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</si>
  <si>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</si>
  <si>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</si>
  <si>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</si>
  <si>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</si>
  <si>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</si>
  <si>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</si>
  <si>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</si>
  <si>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</si>
  <si>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</si>
  <si>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</si>
  <si>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Dologi kiadások                                           (K3)</t>
  </si>
  <si>
    <t>Ellátottak pénzbeli juttatásai                         (K4)</t>
  </si>
  <si>
    <t>Beruházások                                               (K6)</t>
  </si>
  <si>
    <t>Felújítások                                                  (K7)</t>
  </si>
  <si>
    <t>Egyéb felhalmozási célú kiadások                (K8)</t>
  </si>
  <si>
    <t>Temető gondozás                                                      (013320)</t>
  </si>
  <si>
    <t>Vagyongazdálkodás                                                  (013350)</t>
  </si>
  <si>
    <t>Önkormányzat elszám. központi költségvetéssel      (018010)</t>
  </si>
  <si>
    <t>Gazdasági ügyek</t>
  </si>
  <si>
    <t>Hosszabb időtartamú közfoglalkoztatás                    (041233)</t>
  </si>
  <si>
    <t>Közfoglalkoztatási mintaprogram                              (041237)</t>
  </si>
  <si>
    <t>Állategészségügy                                                      (042180)</t>
  </si>
  <si>
    <t>Dologi kiadások                                         (K3)</t>
  </si>
  <si>
    <t>Dologi kiadások                                          (K3)</t>
  </si>
  <si>
    <t>Környezetvédelem</t>
  </si>
  <si>
    <t>Hulladék kezelés                                                       (051020)</t>
  </si>
  <si>
    <t>Dologi kiadások                                        (K3)</t>
  </si>
  <si>
    <t>Lakásépítés és kommunális</t>
  </si>
  <si>
    <t>Lakáshoz jutást segítők támogatása (061030)</t>
  </si>
  <si>
    <t>Vízkárelhárítás (063020)</t>
  </si>
  <si>
    <t>Dologi kiadások                                      (K3)</t>
  </si>
  <si>
    <t>Közvilágítás (064010)</t>
  </si>
  <si>
    <t>Dologi kiadások                                       (K3)</t>
  </si>
  <si>
    <t>Zöldterület (066010)</t>
  </si>
  <si>
    <t>Dologi kiadások     (K3)</t>
  </si>
  <si>
    <t>Versenysport, tájfutók támogatása (081041)</t>
  </si>
  <si>
    <t>Civil szervezetek működési támogatása (084031)</t>
  </si>
  <si>
    <t>Érdekképviseleti, szakszervezeti tevékenységek támog. (084060)</t>
  </si>
  <si>
    <t>Munkahelyi étkeztetés köznev. Int. (096025)</t>
  </si>
  <si>
    <t>B65</t>
  </si>
  <si>
    <t>B74</t>
  </si>
  <si>
    <t>J/1        Eredményszemléletű bevételek passzív időbeli elhatárolása</t>
  </si>
  <si>
    <t>J/2        Költségek, ráfordítások passzív időbeli elhatárolása</t>
  </si>
  <si>
    <t>Felhalmozási bevételek           ( B5)</t>
  </si>
  <si>
    <t>Közfoglalkoztatás (041233)</t>
  </si>
  <si>
    <t>Közfoglalkoztatás (041237)</t>
  </si>
  <si>
    <t>Munkahelyi étkeztetés köznevelési intézményben (096025)</t>
  </si>
  <si>
    <t>Házt. Felh.c. visszatér. tám. köl. v.tér.bevételei</t>
  </si>
  <si>
    <t>Finanszírozási kiadások</t>
  </si>
  <si>
    <t>Munkahelyi étk. köznevelési intézményben</t>
  </si>
  <si>
    <t>Közfoglalkoztatási mintaprogram</t>
  </si>
  <si>
    <t>K513</t>
  </si>
  <si>
    <t xml:space="preserve">        Térítési díj elengedés méltányosságból</t>
  </si>
  <si>
    <t xml:space="preserve">        Köztemetés</t>
  </si>
  <si>
    <t>Egyéb szociális pénzbeli és term.beli ell.tám.(107060)</t>
  </si>
  <si>
    <t xml:space="preserve">        Átmeneti segély-eseti  </t>
  </si>
  <si>
    <t xml:space="preserve">        Nyugdíjas köztisztv. Segélye </t>
  </si>
  <si>
    <t>Lakásfenntartással, lakhatással összefüggő(106020)</t>
  </si>
  <si>
    <t xml:space="preserve">     Lakásfenntartási támogatás (106020)</t>
  </si>
  <si>
    <t>Gyermekvédelmi pénzbeli és természtbeni ellátás(104051)</t>
  </si>
  <si>
    <t>Települési önkormányzati támogatások</t>
  </si>
  <si>
    <t>Hallgatói ösztöndíjak(094260)</t>
  </si>
  <si>
    <t xml:space="preserve">     Bursa, Arany János</t>
  </si>
  <si>
    <t xml:space="preserve">   Óvodáztatási</t>
  </si>
  <si>
    <t xml:space="preserve">        Term.nyújtott segélyek(Tűzifa)</t>
  </si>
  <si>
    <t xml:space="preserve">        Rendkívüli gy. védelmi beiskolázási </t>
  </si>
  <si>
    <t xml:space="preserve">        Rendkívüli gy. védelmi eseti (Erzsébet utalvány)</t>
  </si>
  <si>
    <t xml:space="preserve">        Gyerekvédelmi szülési</t>
  </si>
  <si>
    <t>Finaszírozási kiadás                                    (K9)</t>
  </si>
  <si>
    <t>Tartalék</t>
  </si>
  <si>
    <t>Összesen:</t>
  </si>
  <si>
    <r>
      <t xml:space="preserve">Segélyek                                                </t>
    </r>
    <r>
      <rPr>
        <b/>
        <sz val="10"/>
        <rFont val="Arial"/>
        <family val="2"/>
      </rPr>
      <t>(K4)</t>
    </r>
  </si>
  <si>
    <t>Értékpapír</t>
  </si>
  <si>
    <t>Áht. belüli megelőlegezés visszafizetése</t>
  </si>
  <si>
    <t>A melléklet az   /2017(…..) önkorm. rendelete a 2016. évi zárszámadásról</t>
  </si>
  <si>
    <t xml:space="preserve">                                 Jánosháza Város Önkormányzata 2016. évi zárszámadása</t>
  </si>
  <si>
    <t>B melléklet az   /2017(…..) önkorm. rendelete a 2016. évi zárszámadásról</t>
  </si>
  <si>
    <t xml:space="preserve">                                 Jánosháza Város Önkormányzata 2016. évi költségvetésének teljesítése</t>
  </si>
  <si>
    <t>C melléklet az   /2017(....) önkorm. rendelete a 2016. évi zárszámadásról</t>
  </si>
  <si>
    <t>Önkormányzat 2016. évi zárszámadása</t>
  </si>
  <si>
    <t>A helyi önkormányzat költségvetési mérlege közgazdasági tagolásban (Ft)</t>
  </si>
  <si>
    <t>D melléklet az   /2017(....) önkorm. rendelete a 2016. évi zárszámadásról</t>
  </si>
  <si>
    <t>A többéves kihatással járó döntések számszerűsítése évenkénti bontásban és összesítve (Ft)</t>
  </si>
  <si>
    <t>E melléklet az   /2017(....) önkorm. rendelete a 2016. évi zárszámadásról</t>
  </si>
  <si>
    <t>A közvetett támogatások (Ft)</t>
  </si>
  <si>
    <t>F melléklet az   /2017(…...) önkorm. rendelete a 2016. évi zárszámadásról</t>
  </si>
  <si>
    <t>A költségvetési évet követő három év tervezett bevételi előirányzatainak és kiadási előirányzatainak keretszámai (Ft)</t>
  </si>
  <si>
    <t>G melléklet az   /2017(...) önkorm. rendelete a 2016. évi zárszámadásról</t>
  </si>
  <si>
    <t>A helyi önkormányzat vagyonkimutatása (Ft)</t>
  </si>
  <si>
    <t>H melléklet az   /2017(.) önkorm. rendelete a 2016. évi zárszámadásról</t>
  </si>
  <si>
    <t>I melléklet az   /2017(....) önkorm. rendelete a 2016. évi zárszámadásról</t>
  </si>
  <si>
    <t>2016. évi előirányzat  változások</t>
  </si>
  <si>
    <t>J melléklet az   /2017(……...) önkorm. rendelete a 2016. évi zárszámadásról</t>
  </si>
  <si>
    <t>Általános tartalékok (Ft)</t>
  </si>
  <si>
    <t>(Ft)</t>
  </si>
  <si>
    <t>A pénzeszközök változása (Ft)</t>
  </si>
  <si>
    <t>Zöldterület-kezelés (066010)</t>
  </si>
  <si>
    <t>Mindenféle egyéb szabadidős szolgáltatás (086090)</t>
  </si>
  <si>
    <t>Út, autópálya építése                                                (045120)</t>
  </si>
  <si>
    <t>Közutak, hídak, alagutak üzemeltetése, fenntartása            (045160)</t>
  </si>
  <si>
    <t>Szennyvíz                                                                  (052020)</t>
  </si>
  <si>
    <t>Szennyvíz csatorna építése, fenntartása                   (052080)</t>
  </si>
  <si>
    <t>Piac üzemeltetése                                                     (047120)</t>
  </si>
  <si>
    <t>Személyi juttatások összesen                  (K1)</t>
  </si>
  <si>
    <t>Könyvtári állomány gyarapítás, nyilvántartása  (082042)</t>
  </si>
  <si>
    <t>Könyvtári szolgáltatások                (082044)</t>
  </si>
  <si>
    <t>Civil szerevzetek programtámogatása         (084032)</t>
  </si>
  <si>
    <t>Mindenféle egyéb szabadidős szolgáltatás  (086090)</t>
  </si>
  <si>
    <t>Rendezvények, civil szerv támogatása</t>
  </si>
  <si>
    <t>Bázis konyha</t>
  </si>
  <si>
    <t>Egyéb működési célú kiadások (Társulásnak átadott)         (K5)</t>
  </si>
  <si>
    <t>Finaszírozási kiadás           (Hivatal finanszírozása)            (K9)</t>
  </si>
  <si>
    <t xml:space="preserve">        Temetési segély</t>
  </si>
  <si>
    <t xml:space="preserve">        Szünidei gyermekétkeztetés</t>
  </si>
  <si>
    <t>2015. évi tény  (teljesítés)</t>
  </si>
  <si>
    <t>2016. évi módosított ei.</t>
  </si>
  <si>
    <t>2016. évi tény (teljesítés)</t>
  </si>
  <si>
    <t>Egyéb különféle működési bevételek</t>
  </si>
  <si>
    <t>B411</t>
  </si>
  <si>
    <t>Házt. Felh.c. átvett p.e. bevételei</t>
  </si>
  <si>
    <t>B75</t>
  </si>
  <si>
    <t>2016. évi teljesítés</t>
  </si>
  <si>
    <t>2018. évi eredeti ei.</t>
  </si>
  <si>
    <t>Jánosháza Város Önkormányzata</t>
  </si>
  <si>
    <t>Kormány funkció 2016</t>
  </si>
  <si>
    <t>Út, autópálya építése</t>
  </si>
  <si>
    <t>Civil szervezetek működ. Támog</t>
  </si>
  <si>
    <t>Érdekképviseleti, szakszerv. Tev. Támog</t>
  </si>
  <si>
    <t xml:space="preserve">Mindenféle egyéb szabadidős szolgált. </t>
  </si>
  <si>
    <t>Forgatási és befektetési célú finansz. Műv.</t>
  </si>
  <si>
    <t>Szennyvízcsatorna építése, fennt, üzem</t>
  </si>
  <si>
    <t>Beruházások és felújítások (Ft)</t>
  </si>
  <si>
    <t>módosított</t>
  </si>
  <si>
    <t>teljesített</t>
  </si>
  <si>
    <t>Számítógép szoftver vásárlás</t>
  </si>
  <si>
    <t>Idegen ingatlanon végzett beruházás</t>
  </si>
  <si>
    <t>Földterület vásárlás</t>
  </si>
  <si>
    <t>Kerítés építés</t>
  </si>
  <si>
    <t xml:space="preserve">Ingatlanok beszerzése, létesítése </t>
  </si>
  <si>
    <t>Informatikai eszközök beszerzése</t>
  </si>
  <si>
    <t>Informatikai eszközök beszerzése TV</t>
  </si>
  <si>
    <t>Önkormányzat bútor vásárlás (Hivatal)</t>
  </si>
  <si>
    <t>Szalagfüggöny</t>
  </si>
  <si>
    <t>Számítógép rendszerhez elem részek</t>
  </si>
  <si>
    <t>Egyéb kisértékű eszköz beszerzés</t>
  </si>
  <si>
    <t xml:space="preserve">Napelem rendszer </t>
  </si>
  <si>
    <r>
      <t xml:space="preserve">Egyéb gép, berendezés </t>
    </r>
    <r>
      <rPr>
        <b/>
        <sz val="10"/>
        <color indexed="8"/>
        <rFont val="Bookman Old Style"/>
        <family val="1"/>
      </rPr>
      <t>Start</t>
    </r>
    <r>
      <rPr>
        <sz val="10"/>
        <color indexed="8"/>
        <rFont val="Bookman Old Style"/>
        <family val="1"/>
      </rPr>
      <t xml:space="preserve"> programhoz(Lombszívó, Traktor permetező)</t>
    </r>
  </si>
  <si>
    <r>
      <t xml:space="preserve">Egyéb gép, berendezés </t>
    </r>
    <r>
      <rPr>
        <b/>
        <sz val="10"/>
        <color indexed="8"/>
        <rFont val="Bookman Old Style"/>
        <family val="1"/>
      </rPr>
      <t>Start</t>
    </r>
    <r>
      <rPr>
        <sz val="10"/>
        <color indexed="8"/>
        <rFont val="Bookman Old Style"/>
        <family val="1"/>
      </rPr>
      <t xml:space="preserve"> programhoz(Hűtő kamra+ vill. Hálózat kiépítése)</t>
    </r>
  </si>
  <si>
    <r>
      <t xml:space="preserve">Egyéb gép, berendezés </t>
    </r>
    <r>
      <rPr>
        <b/>
        <sz val="10"/>
        <color indexed="8"/>
        <rFont val="Bookman Old Style"/>
        <family val="1"/>
      </rPr>
      <t>Város és községgazdálkodáshoz</t>
    </r>
  </si>
  <si>
    <t>(Láncfűrész, Stihl, Fűnyíró traktor)</t>
  </si>
  <si>
    <t>Egyéb gép, berendezés beszerzése (Konyhára)</t>
  </si>
  <si>
    <t>(radiátor csere, bojler, fagyasztóláda, gáztűzhely)</t>
  </si>
  <si>
    <t xml:space="preserve">Közvilágítás Led korszerűsítés </t>
  </si>
  <si>
    <t>Önkorm. Lakások felújítás</t>
  </si>
  <si>
    <t>Önkormányzat belső udvar átalakítás</t>
  </si>
  <si>
    <t>Hivatal tisztító meszelés+ kábel csövezés</t>
  </si>
  <si>
    <t>Önkormányzati útak felújítása</t>
  </si>
  <si>
    <t>Start (hídgyűrűk)</t>
  </si>
  <si>
    <t>Pályázati önerő</t>
  </si>
  <si>
    <t>B/1 melléklet az   /2017(....) önkorm. rendelete a 2016. évi zárszámadásról</t>
  </si>
  <si>
    <t xml:space="preserve">                                       Önkormányzat 2016. évi zárszámadása</t>
  </si>
  <si>
    <t xml:space="preserve">                    - ebből: nem p.ü. Vállalkozásban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</si>
  <si>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</si>
  <si>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</si>
  <si>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</si>
  <si>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</si>
  <si>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</si>
  <si>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</si>
  <si>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</si>
  <si>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</si>
  <si>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</si>
  <si>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</si>
  <si>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</si>
  <si>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</si>
  <si>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</si>
  <si>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</si>
  <si>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</si>
  <si>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</si>
  <si>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</si>
  <si>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</si>
  <si>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</si>
  <si>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</si>
  <si>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Önkormányzat 2016. évi zárszámadási rendelete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</si>
</sst>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b/>
      <i/>
      <sz val="14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name val="Arial CE"/>
      <family val="0"/>
    </font>
    <font>
      <sz val="9"/>
      <name val="Arial"/>
      <family val="2"/>
    </font>
    <font>
      <sz val="9"/>
      <name val="Arial CE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9"/>
      <color indexed="10"/>
      <name val="Tahoma"/>
      <family val="2"/>
    </font>
    <font>
      <b/>
      <i/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2"/>
      <name val="Arial CE"/>
      <family val="0"/>
    </font>
    <font>
      <b/>
      <i/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Bookman Old Style"/>
      <family val="1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i/>
      <sz val="9"/>
      <color theme="1"/>
      <name val="Arial"/>
      <family val="2"/>
    </font>
    <font>
      <b/>
      <i/>
      <sz val="9"/>
      <color theme="1"/>
      <name val="Times New Roman"/>
      <family val="1"/>
    </font>
    <font>
      <sz val="11"/>
      <color theme="1"/>
      <name val="Bookman Old Style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90" fillId="19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1" fillId="21" borderId="7" applyNumberFormat="0" applyFont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9" fillId="28" borderId="0" applyNumberFormat="0" applyBorder="0" applyAlignment="0" applyProtection="0"/>
    <xf numFmtId="0" fontId="100" fillId="29" borderId="8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3" fillId="0" borderId="0">
      <alignment/>
      <protection/>
    </xf>
    <xf numFmtId="0" fontId="10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4" fillId="30" borderId="0" applyNumberFormat="0" applyBorder="0" applyAlignment="0" applyProtection="0"/>
    <xf numFmtId="0" fontId="105" fillId="31" borderId="0" applyNumberFormat="0" applyBorder="0" applyAlignment="0" applyProtection="0"/>
    <xf numFmtId="0" fontId="106" fillId="29" borderId="1" applyNumberFormat="0" applyAlignment="0" applyProtection="0"/>
    <xf numFmtId="9" fontId="1" fillId="0" borderId="0" applyFont="0" applyFill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26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/>
    </xf>
    <xf numFmtId="165" fontId="11" fillId="33" borderId="10" xfId="0" applyNumberFormat="1" applyFont="1" applyFill="1" applyBorder="1" applyAlignment="1">
      <alignment vertical="center"/>
    </xf>
    <xf numFmtId="0" fontId="26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36" borderId="10" xfId="0" applyFont="1" applyFill="1" applyBorder="1" applyAlignment="1">
      <alignment horizontal="center" vertical="top" wrapText="1"/>
    </xf>
    <xf numFmtId="0" fontId="28" fillId="32" borderId="10" xfId="0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2" fillId="36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5" fillId="0" borderId="0" xfId="0" applyFont="1" applyAlignment="1">
      <alignment/>
    </xf>
    <xf numFmtId="3" fontId="0" fillId="0" borderId="0" xfId="0" applyNumberForma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/>
    </xf>
    <xf numFmtId="3" fontId="15" fillId="2" borderId="10" xfId="0" applyNumberFormat="1" applyFont="1" applyFill="1" applyBorder="1" applyAlignment="1">
      <alignment horizontal="right"/>
    </xf>
    <xf numFmtId="3" fontId="15" fillId="4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107" fillId="0" borderId="0" xfId="0" applyNumberFormat="1" applyFont="1" applyAlignment="1">
      <alignment horizontal="right"/>
    </xf>
    <xf numFmtId="3" fontId="30" fillId="0" borderId="10" xfId="0" applyNumberFormat="1" applyFont="1" applyBorder="1" applyAlignment="1">
      <alignment horizontal="right" wrapText="1"/>
    </xf>
    <xf numFmtId="3" fontId="33" fillId="0" borderId="10" xfId="0" applyNumberFormat="1" applyFont="1" applyBorder="1" applyAlignment="1">
      <alignment horizontal="right"/>
    </xf>
    <xf numFmtId="3" fontId="107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108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wrapText="1"/>
    </xf>
    <xf numFmtId="3" fontId="3" fillId="4" borderId="10" xfId="0" applyNumberFormat="1" applyFont="1" applyFill="1" applyBorder="1" applyAlignment="1">
      <alignment horizontal="right"/>
    </xf>
    <xf numFmtId="3" fontId="107" fillId="4" borderId="10" xfId="0" applyNumberFormat="1" applyFont="1" applyFill="1" applyBorder="1" applyAlignment="1">
      <alignment horizontal="right"/>
    </xf>
    <xf numFmtId="3" fontId="107" fillId="3" borderId="10" xfId="0" applyNumberFormat="1" applyFont="1" applyFill="1" applyBorder="1" applyAlignment="1">
      <alignment horizontal="right"/>
    </xf>
    <xf numFmtId="3" fontId="107" fillId="35" borderId="10" xfId="0" applyNumberFormat="1" applyFont="1" applyFill="1" applyBorder="1" applyAlignment="1">
      <alignment horizontal="right"/>
    </xf>
    <xf numFmtId="0" fontId="109" fillId="0" borderId="0" xfId="0" applyFont="1" applyAlignment="1">
      <alignment/>
    </xf>
    <xf numFmtId="0" fontId="15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  <xf numFmtId="0" fontId="110" fillId="0" borderId="10" xfId="0" applyFont="1" applyBorder="1" applyAlignment="1">
      <alignment wrapText="1"/>
    </xf>
    <xf numFmtId="0" fontId="0" fillId="37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4" fillId="37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5" fillId="0" borderId="10" xfId="0" applyFont="1" applyBorder="1" applyAlignment="1">
      <alignment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33" borderId="10" xfId="0" applyFont="1" applyFill="1" applyBorder="1" applyAlignment="1">
      <alignment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33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wrapText="1"/>
    </xf>
    <xf numFmtId="3" fontId="31" fillId="33" borderId="10" xfId="0" applyNumberFormat="1" applyFont="1" applyFill="1" applyBorder="1" applyAlignment="1">
      <alignment horizontal="right"/>
    </xf>
    <xf numFmtId="3" fontId="31" fillId="35" borderId="10" xfId="0" applyNumberFormat="1" applyFont="1" applyFill="1" applyBorder="1" applyAlignment="1">
      <alignment horizontal="right"/>
    </xf>
    <xf numFmtId="3" fontId="31" fillId="4" borderId="10" xfId="0" applyNumberFormat="1" applyFont="1" applyFill="1" applyBorder="1" applyAlignment="1">
      <alignment horizontal="right"/>
    </xf>
    <xf numFmtId="3" fontId="108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wrapText="1"/>
    </xf>
    <xf numFmtId="3" fontId="3" fillId="0" borderId="2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" fillId="0" borderId="2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111" fillId="0" borderId="10" xfId="0" applyFont="1" applyBorder="1" applyAlignment="1">
      <alignment/>
    </xf>
    <xf numFmtId="0" fontId="35" fillId="0" borderId="0" xfId="0" applyFont="1" applyAlignment="1">
      <alignment wrapText="1"/>
    </xf>
    <xf numFmtId="3" fontId="112" fillId="0" borderId="0" xfId="0" applyNumberFormat="1" applyFont="1" applyAlignment="1">
      <alignment/>
    </xf>
    <xf numFmtId="3" fontId="112" fillId="0" borderId="10" xfId="0" applyNumberFormat="1" applyFont="1" applyBorder="1" applyAlignment="1">
      <alignment/>
    </xf>
    <xf numFmtId="3" fontId="112" fillId="0" borderId="11" xfId="0" applyNumberFormat="1" applyFont="1" applyBorder="1" applyAlignment="1">
      <alignment/>
    </xf>
    <xf numFmtId="3" fontId="113" fillId="0" borderId="10" xfId="0" applyNumberFormat="1" applyFont="1" applyBorder="1" applyAlignment="1">
      <alignment/>
    </xf>
    <xf numFmtId="3" fontId="113" fillId="0" borderId="11" xfId="0" applyNumberFormat="1" applyFont="1" applyBorder="1" applyAlignment="1">
      <alignment/>
    </xf>
    <xf numFmtId="3" fontId="42" fillId="32" borderId="10" xfId="0" applyNumberFormat="1" applyFont="1" applyFill="1" applyBorder="1" applyAlignment="1">
      <alignment horizontal="center" vertical="top" wrapText="1"/>
    </xf>
    <xf numFmtId="3" fontId="42" fillId="36" borderId="10" xfId="0" applyNumberFormat="1" applyFont="1" applyFill="1" applyBorder="1" applyAlignment="1">
      <alignment horizontal="center" vertical="top" wrapText="1"/>
    </xf>
    <xf numFmtId="3" fontId="42" fillId="0" borderId="10" xfId="0" applyNumberFormat="1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 horizontal="right" vertical="top" wrapText="1"/>
    </xf>
    <xf numFmtId="3" fontId="43" fillId="0" borderId="11" xfId="0" applyNumberFormat="1" applyFont="1" applyBorder="1" applyAlignment="1">
      <alignment horizontal="right" vertical="top" wrapText="1"/>
    </xf>
    <xf numFmtId="3" fontId="42" fillId="0" borderId="23" xfId="0" applyNumberFormat="1" applyFont="1" applyBorder="1" applyAlignment="1">
      <alignment horizontal="right" vertical="top" wrapText="1"/>
    </xf>
    <xf numFmtId="3" fontId="42" fillId="0" borderId="11" xfId="0" applyNumberFormat="1" applyFont="1" applyBorder="1" applyAlignment="1">
      <alignment horizontal="right" vertical="top" wrapText="1"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0" fontId="114" fillId="0" borderId="0" xfId="0" applyFont="1" applyAlignment="1">
      <alignment/>
    </xf>
    <xf numFmtId="0" fontId="114" fillId="32" borderId="10" xfId="0" applyFont="1" applyFill="1" applyBorder="1" applyAlignment="1">
      <alignment/>
    </xf>
    <xf numFmtId="0" fontId="44" fillId="32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2" borderId="24" xfId="0" applyFont="1" applyFill="1" applyBorder="1" applyAlignment="1">
      <alignment horizontal="center" vertical="top" wrapText="1"/>
    </xf>
    <xf numFmtId="0" fontId="44" fillId="36" borderId="10" xfId="0" applyFont="1" applyFill="1" applyBorder="1" applyAlignment="1">
      <alignment horizontal="center" vertical="top" wrapText="1"/>
    </xf>
    <xf numFmtId="3" fontId="44" fillId="0" borderId="10" xfId="0" applyNumberFormat="1" applyFont="1" applyBorder="1" applyAlignment="1">
      <alignment horizontal="right" vertical="top" wrapText="1"/>
    </xf>
    <xf numFmtId="0" fontId="114" fillId="0" borderId="10" xfId="0" applyFont="1" applyBorder="1" applyAlignment="1">
      <alignment/>
    </xf>
    <xf numFmtId="3" fontId="44" fillId="0" borderId="23" xfId="0" applyNumberFormat="1" applyFont="1" applyBorder="1" applyAlignment="1">
      <alignment horizontal="right" vertical="top" wrapText="1"/>
    </xf>
    <xf numFmtId="0" fontId="114" fillId="0" borderId="23" xfId="0" applyFont="1" applyBorder="1" applyAlignment="1">
      <alignment/>
    </xf>
    <xf numFmtId="0" fontId="115" fillId="0" borderId="23" xfId="0" applyFont="1" applyBorder="1" applyAlignment="1">
      <alignment/>
    </xf>
    <xf numFmtId="0" fontId="115" fillId="0" borderId="10" xfId="0" applyFont="1" applyBorder="1" applyAlignment="1">
      <alignment/>
    </xf>
    <xf numFmtId="0" fontId="114" fillId="0" borderId="11" xfId="0" applyFont="1" applyBorder="1" applyAlignment="1">
      <alignment/>
    </xf>
    <xf numFmtId="0" fontId="115" fillId="0" borderId="11" xfId="0" applyFont="1" applyBorder="1" applyAlignment="1">
      <alignment/>
    </xf>
    <xf numFmtId="0" fontId="103" fillId="0" borderId="0" xfId="0" applyFont="1" applyAlignment="1">
      <alignment/>
    </xf>
    <xf numFmtId="0" fontId="103" fillId="0" borderId="0" xfId="0" applyFont="1" applyBorder="1" applyAlignment="1">
      <alignment/>
    </xf>
    <xf numFmtId="3" fontId="113" fillId="0" borderId="10" xfId="0" applyNumberFormat="1" applyFont="1" applyBorder="1" applyAlignment="1">
      <alignment horizontal="right"/>
    </xf>
    <xf numFmtId="3" fontId="112" fillId="0" borderId="0" xfId="0" applyNumberFormat="1" applyFont="1" applyAlignment="1">
      <alignment horizontal="right"/>
    </xf>
    <xf numFmtId="3" fontId="112" fillId="32" borderId="10" xfId="0" applyNumberFormat="1" applyFont="1" applyFill="1" applyBorder="1" applyAlignment="1">
      <alignment horizontal="right"/>
    </xf>
    <xf numFmtId="3" fontId="42" fillId="32" borderId="10" xfId="0" applyNumberFormat="1" applyFont="1" applyFill="1" applyBorder="1" applyAlignment="1">
      <alignment horizontal="right" vertical="top" wrapText="1"/>
    </xf>
    <xf numFmtId="3" fontId="42" fillId="0" borderId="0" xfId="0" applyNumberFormat="1" applyFont="1" applyAlignment="1">
      <alignment horizontal="right"/>
    </xf>
    <xf numFmtId="3" fontId="42" fillId="32" borderId="24" xfId="0" applyNumberFormat="1" applyFont="1" applyFill="1" applyBorder="1" applyAlignment="1">
      <alignment horizontal="right" vertical="top" wrapText="1"/>
    </xf>
    <xf numFmtId="3" fontId="42" fillId="36" borderId="10" xfId="0" applyNumberFormat="1" applyFont="1" applyFill="1" applyBorder="1" applyAlignment="1">
      <alignment horizontal="right" vertical="top" wrapText="1"/>
    </xf>
    <xf numFmtId="3" fontId="112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113" fillId="0" borderId="22" xfId="0" applyNumberFormat="1" applyFont="1" applyBorder="1" applyAlignment="1">
      <alignment horizontal="right"/>
    </xf>
    <xf numFmtId="3" fontId="112" fillId="0" borderId="22" xfId="0" applyNumberFormat="1" applyFont="1" applyFill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3" fontId="113" fillId="0" borderId="23" xfId="0" applyNumberFormat="1" applyFont="1" applyBorder="1" applyAlignment="1">
      <alignment horizontal="right"/>
    </xf>
    <xf numFmtId="3" fontId="112" fillId="0" borderId="11" xfId="0" applyNumberFormat="1" applyFont="1" applyBorder="1" applyAlignment="1">
      <alignment horizontal="right"/>
    </xf>
    <xf numFmtId="3" fontId="112" fillId="0" borderId="23" xfId="0" applyNumberFormat="1" applyFont="1" applyBorder="1" applyAlignment="1">
      <alignment horizontal="right"/>
    </xf>
    <xf numFmtId="3" fontId="112" fillId="0" borderId="22" xfId="0" applyNumberFormat="1" applyFont="1" applyBorder="1" applyAlignment="1">
      <alignment horizontal="right"/>
    </xf>
    <xf numFmtId="3" fontId="113" fillId="0" borderId="11" xfId="0" applyNumberFormat="1" applyFont="1" applyBorder="1" applyAlignment="1">
      <alignment horizontal="right"/>
    </xf>
    <xf numFmtId="3" fontId="43" fillId="0" borderId="22" xfId="0" applyNumberFormat="1" applyFont="1" applyBorder="1" applyAlignment="1">
      <alignment horizontal="right"/>
    </xf>
    <xf numFmtId="3" fontId="112" fillId="0" borderId="10" xfId="0" applyNumberFormat="1" applyFont="1" applyFill="1" applyBorder="1" applyAlignment="1">
      <alignment horizontal="right"/>
    </xf>
    <xf numFmtId="3" fontId="42" fillId="0" borderId="10" xfId="0" applyNumberFormat="1" applyFont="1" applyBorder="1" applyAlignment="1">
      <alignment horizontal="right"/>
    </xf>
    <xf numFmtId="3" fontId="116" fillId="0" borderId="10" xfId="0" applyNumberFormat="1" applyFont="1" applyBorder="1" applyAlignment="1">
      <alignment horizontal="right"/>
    </xf>
    <xf numFmtId="3" fontId="116" fillId="0" borderId="11" xfId="0" applyNumberFormat="1" applyFont="1" applyBorder="1" applyAlignment="1">
      <alignment horizontal="right"/>
    </xf>
    <xf numFmtId="0" fontId="117" fillId="0" borderId="0" xfId="0" applyFont="1" applyAlignment="1">
      <alignment/>
    </xf>
    <xf numFmtId="0" fontId="32" fillId="0" borderId="0" xfId="0" applyFont="1" applyAlignment="1">
      <alignment/>
    </xf>
    <xf numFmtId="0" fontId="46" fillId="0" borderId="10" xfId="0" applyFont="1" applyBorder="1" applyAlignment="1">
      <alignment/>
    </xf>
    <xf numFmtId="0" fontId="107" fillId="0" borderId="10" xfId="0" applyFont="1" applyBorder="1" applyAlignment="1">
      <alignment/>
    </xf>
    <xf numFmtId="0" fontId="107" fillId="0" borderId="25" xfId="0" applyFont="1" applyFill="1" applyBorder="1" applyAlignment="1">
      <alignment/>
    </xf>
    <xf numFmtId="0" fontId="107" fillId="0" borderId="10" xfId="0" applyFont="1" applyFill="1" applyBorder="1" applyAlignment="1">
      <alignment/>
    </xf>
    <xf numFmtId="0" fontId="108" fillId="0" borderId="10" xfId="0" applyFont="1" applyBorder="1" applyAlignment="1">
      <alignment/>
    </xf>
    <xf numFmtId="0" fontId="107" fillId="0" borderId="0" xfId="0" applyFont="1" applyAlignment="1">
      <alignment/>
    </xf>
    <xf numFmtId="0" fontId="103" fillId="0" borderId="11" xfId="0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right" vertical="top" wrapText="1"/>
    </xf>
    <xf numFmtId="3" fontId="45" fillId="0" borderId="11" xfId="0" applyNumberFormat="1" applyFont="1" applyBorder="1" applyAlignment="1">
      <alignment horizontal="right" vertical="top" wrapText="1"/>
    </xf>
    <xf numFmtId="3" fontId="45" fillId="0" borderId="23" xfId="0" applyNumberFormat="1" applyFont="1" applyBorder="1" applyAlignment="1">
      <alignment horizontal="right" vertical="top" wrapText="1"/>
    </xf>
    <xf numFmtId="3" fontId="118" fillId="0" borderId="10" xfId="0" applyNumberFormat="1" applyFont="1" applyBorder="1" applyAlignment="1">
      <alignment horizontal="right"/>
    </xf>
    <xf numFmtId="0" fontId="109" fillId="0" borderId="10" xfId="0" applyFont="1" applyBorder="1" applyAlignment="1">
      <alignment/>
    </xf>
    <xf numFmtId="3" fontId="115" fillId="0" borderId="23" xfId="0" applyNumberFormat="1" applyFont="1" applyBorder="1" applyAlignment="1">
      <alignment horizontal="right"/>
    </xf>
    <xf numFmtId="3" fontId="115" fillId="0" borderId="10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3" fontId="118" fillId="0" borderId="23" xfId="0" applyNumberFormat="1" applyFont="1" applyBorder="1" applyAlignment="1">
      <alignment horizontal="right"/>
    </xf>
    <xf numFmtId="3" fontId="118" fillId="0" borderId="22" xfId="0" applyNumberFormat="1" applyFont="1" applyFill="1" applyBorder="1" applyAlignment="1">
      <alignment horizontal="right"/>
    </xf>
    <xf numFmtId="3" fontId="45" fillId="0" borderId="23" xfId="0" applyNumberFormat="1" applyFont="1" applyBorder="1" applyAlignment="1">
      <alignment horizontal="right"/>
    </xf>
    <xf numFmtId="3" fontId="45" fillId="0" borderId="22" xfId="0" applyNumberFormat="1" applyFont="1" applyBorder="1" applyAlignment="1">
      <alignment horizontal="right"/>
    </xf>
    <xf numFmtId="3" fontId="118" fillId="0" borderId="10" xfId="0" applyNumberFormat="1" applyFont="1" applyFill="1" applyBorder="1" applyAlignment="1">
      <alignment horizontal="right"/>
    </xf>
    <xf numFmtId="0" fontId="118" fillId="0" borderId="10" xfId="0" applyFont="1" applyBorder="1" applyAlignment="1">
      <alignment/>
    </xf>
    <xf numFmtId="3" fontId="118" fillId="0" borderId="11" xfId="0" applyNumberFormat="1" applyFont="1" applyBorder="1" applyAlignment="1">
      <alignment horizontal="right"/>
    </xf>
    <xf numFmtId="0" fontId="118" fillId="0" borderId="0" xfId="0" applyFont="1" applyAlignment="1">
      <alignment/>
    </xf>
    <xf numFmtId="0" fontId="119" fillId="0" borderId="10" xfId="0" applyFont="1" applyBorder="1" applyAlignment="1">
      <alignment/>
    </xf>
    <xf numFmtId="3" fontId="119" fillId="0" borderId="10" xfId="0" applyNumberFormat="1" applyFont="1" applyBorder="1" applyAlignment="1">
      <alignment horizontal="right"/>
    </xf>
    <xf numFmtId="3" fontId="119" fillId="0" borderId="11" xfId="0" applyNumberFormat="1" applyFont="1" applyBorder="1" applyAlignment="1">
      <alignment horizontal="right"/>
    </xf>
    <xf numFmtId="3" fontId="119" fillId="0" borderId="23" xfId="0" applyNumberFormat="1" applyFont="1" applyBorder="1" applyAlignment="1">
      <alignment horizontal="right"/>
    </xf>
    <xf numFmtId="3" fontId="119" fillId="0" borderId="22" xfId="0" applyNumberFormat="1" applyFont="1" applyFill="1" applyBorder="1" applyAlignment="1">
      <alignment horizontal="right"/>
    </xf>
    <xf numFmtId="3" fontId="119" fillId="0" borderId="10" xfId="0" applyNumberFormat="1" applyFont="1" applyFill="1" applyBorder="1" applyAlignment="1">
      <alignment horizontal="right"/>
    </xf>
    <xf numFmtId="0" fontId="119" fillId="0" borderId="0" xfId="0" applyFont="1" applyAlignment="1">
      <alignment/>
    </xf>
    <xf numFmtId="0" fontId="120" fillId="0" borderId="10" xfId="0" applyFont="1" applyBorder="1" applyAlignment="1">
      <alignment/>
    </xf>
    <xf numFmtId="0" fontId="120" fillId="0" borderId="0" xfId="0" applyFont="1" applyAlignment="1">
      <alignment/>
    </xf>
    <xf numFmtId="0" fontId="109" fillId="0" borderId="11" xfId="0" applyFont="1" applyBorder="1" applyAlignment="1">
      <alignment/>
    </xf>
    <xf numFmtId="0" fontId="120" fillId="0" borderId="11" xfId="0" applyFont="1" applyBorder="1" applyAlignment="1">
      <alignment/>
    </xf>
    <xf numFmtId="0" fontId="121" fillId="0" borderId="10" xfId="0" applyFont="1" applyBorder="1" applyAlignment="1">
      <alignment/>
    </xf>
    <xf numFmtId="0" fontId="121" fillId="0" borderId="0" xfId="0" applyFont="1" applyAlignment="1">
      <alignment/>
    </xf>
    <xf numFmtId="0" fontId="49" fillId="0" borderId="10" xfId="0" applyFont="1" applyBorder="1" applyAlignment="1">
      <alignment/>
    </xf>
    <xf numFmtId="3" fontId="122" fillId="0" borderId="10" xfId="0" applyNumberFormat="1" applyFont="1" applyBorder="1" applyAlignment="1">
      <alignment horizontal="right"/>
    </xf>
    <xf numFmtId="0" fontId="123" fillId="0" borderId="10" xfId="0" applyFont="1" applyBorder="1" applyAlignment="1">
      <alignment/>
    </xf>
    <xf numFmtId="3" fontId="124" fillId="0" borderId="10" xfId="0" applyNumberFormat="1" applyFont="1" applyBorder="1" applyAlignment="1">
      <alignment horizontal="right"/>
    </xf>
    <xf numFmtId="3" fontId="124" fillId="0" borderId="11" xfId="0" applyNumberFormat="1" applyFont="1" applyBorder="1" applyAlignment="1">
      <alignment horizontal="right"/>
    </xf>
    <xf numFmtId="3" fontId="124" fillId="0" borderId="22" xfId="0" applyNumberFormat="1" applyFont="1" applyBorder="1" applyAlignment="1">
      <alignment horizontal="right"/>
    </xf>
    <xf numFmtId="3" fontId="125" fillId="0" borderId="10" xfId="0" applyNumberFormat="1" applyFont="1" applyBorder="1" applyAlignment="1">
      <alignment horizontal="right"/>
    </xf>
    <xf numFmtId="3" fontId="125" fillId="2" borderId="10" xfId="0" applyNumberFormat="1" applyFont="1" applyFill="1" applyBorder="1" applyAlignment="1">
      <alignment horizontal="right"/>
    </xf>
    <xf numFmtId="3" fontId="125" fillId="4" borderId="10" xfId="0" applyNumberFormat="1" applyFont="1" applyFill="1" applyBorder="1" applyAlignment="1">
      <alignment horizontal="right"/>
    </xf>
    <xf numFmtId="3" fontId="125" fillId="35" borderId="10" xfId="0" applyNumberFormat="1" applyFont="1" applyFill="1" applyBorder="1" applyAlignment="1">
      <alignment horizontal="right"/>
    </xf>
    <xf numFmtId="3" fontId="125" fillId="34" borderId="10" xfId="0" applyNumberFormat="1" applyFont="1" applyFill="1" applyBorder="1" applyAlignment="1">
      <alignment horizontal="right"/>
    </xf>
    <xf numFmtId="3" fontId="85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3" fontId="85" fillId="0" borderId="14" xfId="0" applyNumberFormat="1" applyFont="1" applyBorder="1" applyAlignment="1">
      <alignment/>
    </xf>
    <xf numFmtId="3" fontId="85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3" fontId="50" fillId="0" borderId="24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 horizontal="right"/>
    </xf>
    <xf numFmtId="3" fontId="126" fillId="0" borderId="22" xfId="0" applyNumberFormat="1" applyFont="1" applyFill="1" applyBorder="1" applyAlignment="1">
      <alignment horizontal="right"/>
    </xf>
    <xf numFmtId="3" fontId="126" fillId="0" borderId="22" xfId="0" applyNumberFormat="1" applyFont="1" applyBorder="1" applyAlignment="1">
      <alignment horizontal="right"/>
    </xf>
    <xf numFmtId="3" fontId="119" fillId="0" borderId="22" xfId="0" applyNumberFormat="1" applyFont="1" applyBorder="1" applyAlignment="1">
      <alignment horizontal="right"/>
    </xf>
    <xf numFmtId="3" fontId="50" fillId="0" borderId="22" xfId="0" applyNumberFormat="1" applyFont="1" applyBorder="1" applyAlignment="1">
      <alignment horizontal="right"/>
    </xf>
    <xf numFmtId="3" fontId="126" fillId="0" borderId="10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 horizontal="right"/>
    </xf>
    <xf numFmtId="3" fontId="127" fillId="0" borderId="10" xfId="0" applyNumberFormat="1" applyFont="1" applyFill="1" applyBorder="1" applyAlignment="1">
      <alignment horizontal="right"/>
    </xf>
    <xf numFmtId="0" fontId="112" fillId="0" borderId="0" xfId="0" applyFont="1" applyAlignment="1">
      <alignment/>
    </xf>
    <xf numFmtId="0" fontId="52" fillId="32" borderId="10" xfId="0" applyFont="1" applyFill="1" applyBorder="1" applyAlignment="1">
      <alignment horizontal="center" vertical="top" wrapText="1"/>
    </xf>
    <xf numFmtId="0" fontId="51" fillId="32" borderId="10" xfId="0" applyFont="1" applyFill="1" applyBorder="1" applyAlignment="1">
      <alignment horizontal="center" vertical="top" wrapText="1"/>
    </xf>
    <xf numFmtId="0" fontId="52" fillId="36" borderId="10" xfId="0" applyFont="1" applyFill="1" applyBorder="1" applyAlignment="1">
      <alignment horizontal="center" vertical="top" wrapText="1"/>
    </xf>
    <xf numFmtId="0" fontId="112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3" fontId="51" fillId="32" borderId="10" xfId="0" applyNumberFormat="1" applyFont="1" applyFill="1" applyBorder="1" applyAlignment="1">
      <alignment horizontal="right" vertical="top" wrapText="1"/>
    </xf>
    <xf numFmtId="3" fontId="4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0" fontId="128" fillId="0" borderId="10" xfId="0" applyFont="1" applyBorder="1" applyAlignment="1">
      <alignment/>
    </xf>
    <xf numFmtId="0" fontId="129" fillId="0" borderId="10" xfId="0" applyFont="1" applyBorder="1" applyAlignment="1">
      <alignment/>
    </xf>
    <xf numFmtId="3" fontId="129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3" fontId="110" fillId="0" borderId="10" xfId="0" applyNumberFormat="1" applyFont="1" applyBorder="1" applyAlignment="1">
      <alignment/>
    </xf>
    <xf numFmtId="3" fontId="128" fillId="0" borderId="10" xfId="0" applyNumberFormat="1" applyFont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0" fontId="7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3" fontId="7" fillId="39" borderId="10" xfId="0" applyNumberFormat="1" applyFont="1" applyFill="1" applyBorder="1" applyAlignment="1">
      <alignment/>
    </xf>
    <xf numFmtId="0" fontId="129" fillId="0" borderId="0" xfId="0" applyFont="1" applyAlignment="1">
      <alignment/>
    </xf>
    <xf numFmtId="3" fontId="110" fillId="39" borderId="10" xfId="0" applyNumberFormat="1" applyFont="1" applyFill="1" applyBorder="1" applyAlignment="1">
      <alignment/>
    </xf>
    <xf numFmtId="0" fontId="128" fillId="0" borderId="0" xfId="0" applyFont="1" applyAlignment="1">
      <alignment/>
    </xf>
    <xf numFmtId="3" fontId="12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14" fillId="0" borderId="10" xfId="0" applyNumberFormat="1" applyFont="1" applyBorder="1" applyAlignment="1">
      <alignment/>
    </xf>
    <xf numFmtId="0" fontId="1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/>
    </xf>
    <xf numFmtId="0" fontId="2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41" fillId="0" borderId="17" xfId="0" applyNumberFormat="1" applyFont="1" applyBorder="1" applyAlignment="1">
      <alignment horizontal="center" wrapText="1"/>
    </xf>
    <xf numFmtId="3" fontId="41" fillId="0" borderId="14" xfId="0" applyNumberFormat="1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40" borderId="10" xfId="0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85.57421875" style="0" customWidth="1"/>
  </cols>
  <sheetData>
    <row r="1" spans="1:9" ht="15" customHeight="1">
      <c r="A1" s="326" t="s">
        <v>741</v>
      </c>
      <c r="B1" s="327"/>
      <c r="C1" s="327"/>
      <c r="D1" s="327"/>
      <c r="E1" s="327"/>
      <c r="F1" s="327"/>
      <c r="G1" s="327"/>
      <c r="H1" s="327"/>
      <c r="I1" s="327"/>
    </row>
    <row r="2" ht="50.25" customHeight="1">
      <c r="A2" s="323" t="s">
        <v>721</v>
      </c>
    </row>
    <row r="4" spans="2:9" ht="15">
      <c r="B4" s="96"/>
      <c r="C4" s="96"/>
      <c r="D4" s="96"/>
      <c r="E4" s="96"/>
      <c r="F4" s="96"/>
      <c r="G4" s="96"/>
      <c r="H4" s="96"/>
      <c r="I4" s="96"/>
    </row>
    <row r="5" spans="1:9" ht="15">
      <c r="A5" s="137" t="s">
        <v>722</v>
      </c>
      <c r="B5" s="96"/>
      <c r="C5" s="96"/>
      <c r="D5" s="96"/>
      <c r="E5" s="96"/>
      <c r="F5" s="96"/>
      <c r="G5" s="96"/>
      <c r="H5" s="96"/>
      <c r="I5" s="96"/>
    </row>
    <row r="6" spans="1:9" ht="15">
      <c r="A6" s="137" t="s">
        <v>723</v>
      </c>
      <c r="B6" s="96"/>
      <c r="C6" s="96"/>
      <c r="D6" s="96"/>
      <c r="E6" s="96"/>
      <c r="F6" s="96"/>
      <c r="G6" s="96"/>
      <c r="H6" s="96"/>
      <c r="I6" s="96"/>
    </row>
    <row r="7" spans="1:9" ht="15">
      <c r="A7" s="137" t="s">
        <v>724</v>
      </c>
      <c r="B7" s="96"/>
      <c r="C7" s="96"/>
      <c r="D7" s="96"/>
      <c r="E7" s="96"/>
      <c r="F7" s="96"/>
      <c r="G7" s="96"/>
      <c r="H7" s="96"/>
      <c r="I7" s="96"/>
    </row>
    <row r="8" spans="1:9" ht="15">
      <c r="A8" s="137" t="s">
        <v>725</v>
      </c>
      <c r="B8" s="96"/>
      <c r="C8" s="96"/>
      <c r="D8" s="96"/>
      <c r="E8" s="96"/>
      <c r="F8" s="96"/>
      <c r="G8" s="96"/>
      <c r="H8" s="96"/>
      <c r="I8" s="96"/>
    </row>
    <row r="9" spans="1:9" ht="15">
      <c r="A9" s="137" t="s">
        <v>726</v>
      </c>
      <c r="B9" s="96"/>
      <c r="C9" s="96"/>
      <c r="D9" s="96"/>
      <c r="E9" s="96"/>
      <c r="F9" s="96"/>
      <c r="G9" s="96"/>
      <c r="H9" s="96"/>
      <c r="I9" s="96"/>
    </row>
    <row r="10" spans="1:9" ht="15">
      <c r="A10" s="137" t="s">
        <v>727</v>
      </c>
      <c r="B10" s="96"/>
      <c r="C10" s="96"/>
      <c r="D10" s="96"/>
      <c r="E10" s="96"/>
      <c r="F10" s="96"/>
      <c r="G10" s="96"/>
      <c r="H10" s="96"/>
      <c r="I10" s="96"/>
    </row>
    <row r="11" spans="1:9" ht="15">
      <c r="A11" s="137" t="s">
        <v>728</v>
      </c>
      <c r="B11" s="96"/>
      <c r="C11" s="96"/>
      <c r="D11" s="96"/>
      <c r="E11" s="96"/>
      <c r="F11" s="96"/>
      <c r="G11" s="96"/>
      <c r="H11" s="96"/>
      <c r="I11" s="96"/>
    </row>
    <row r="12" spans="1:9" ht="15">
      <c r="A12" s="137" t="s">
        <v>729</v>
      </c>
      <c r="B12" s="96"/>
      <c r="C12" s="96"/>
      <c r="D12" s="96"/>
      <c r="E12" s="96"/>
      <c r="F12" s="96"/>
      <c r="G12" s="96"/>
      <c r="H12" s="96"/>
      <c r="I12" s="96"/>
    </row>
    <row r="13" spans="1:9" ht="15">
      <c r="A13" s="345" t="s">
        <v>730</v>
      </c>
      <c r="B13" s="96"/>
      <c r="C13" s="96"/>
      <c r="D13" s="96"/>
      <c r="E13" s="96"/>
      <c r="F13" s="96"/>
      <c r="G13" s="96"/>
      <c r="H13" s="96"/>
      <c r="I13" s="96"/>
    </row>
    <row r="14" spans="1:9" ht="15">
      <c r="A14" s="345" t="s">
        <v>731</v>
      </c>
      <c r="B14" s="96"/>
      <c r="C14" s="96"/>
      <c r="D14" s="96"/>
      <c r="E14" s="96"/>
      <c r="F14" s="96"/>
      <c r="G14" s="96"/>
      <c r="H14" s="96"/>
      <c r="I14" s="96"/>
    </row>
    <row r="15" spans="1:9" ht="15">
      <c r="A15" s="346" t="s">
        <v>337</v>
      </c>
      <c r="B15" s="96"/>
      <c r="C15" s="96"/>
      <c r="D15" s="96"/>
      <c r="E15" s="96"/>
      <c r="F15" s="96"/>
      <c r="G15" s="96"/>
      <c r="H15" s="96"/>
      <c r="I15" s="96"/>
    </row>
    <row r="16" spans="1:9" ht="15">
      <c r="A16" s="137" t="s">
        <v>732</v>
      </c>
      <c r="B16" s="96"/>
      <c r="C16" s="96"/>
      <c r="D16" s="96"/>
      <c r="E16" s="96"/>
      <c r="F16" s="96"/>
      <c r="G16" s="96"/>
      <c r="H16" s="96"/>
      <c r="I16" s="96"/>
    </row>
    <row r="17" spans="1:9" ht="15">
      <c r="A17" s="137" t="s">
        <v>733</v>
      </c>
      <c r="B17" s="96"/>
      <c r="C17" s="96"/>
      <c r="D17" s="96"/>
      <c r="E17" s="96"/>
      <c r="F17" s="96"/>
      <c r="G17" s="96"/>
      <c r="H17" s="96"/>
      <c r="I17" s="96"/>
    </row>
    <row r="18" spans="1:9" ht="15">
      <c r="A18" s="137" t="s">
        <v>734</v>
      </c>
      <c r="B18" s="96"/>
      <c r="C18" s="96"/>
      <c r="D18" s="96"/>
      <c r="E18" s="96"/>
      <c r="F18" s="96"/>
      <c r="G18" s="96"/>
      <c r="H18" s="96"/>
      <c r="I18" s="96"/>
    </row>
    <row r="19" spans="1:9" ht="15">
      <c r="A19" s="137" t="s">
        <v>735</v>
      </c>
      <c r="B19" s="96"/>
      <c r="C19" s="96"/>
      <c r="D19" s="96"/>
      <c r="E19" s="96"/>
      <c r="F19" s="96"/>
      <c r="G19" s="96"/>
      <c r="H19" s="96"/>
      <c r="I19" s="96"/>
    </row>
    <row r="20" spans="1:9" ht="15">
      <c r="A20" s="137" t="s">
        <v>736</v>
      </c>
      <c r="B20" s="96"/>
      <c r="C20" s="96"/>
      <c r="D20" s="96"/>
      <c r="E20" s="96"/>
      <c r="F20" s="96"/>
      <c r="G20" s="96"/>
      <c r="H20" s="96"/>
      <c r="I20" s="96"/>
    </row>
    <row r="21" spans="1:9" ht="15">
      <c r="A21" s="137" t="s">
        <v>737</v>
      </c>
      <c r="B21" s="96"/>
      <c r="C21" s="96"/>
      <c r="D21" s="96"/>
      <c r="E21" s="96"/>
      <c r="F21" s="96"/>
      <c r="G21" s="96"/>
      <c r="H21" s="96"/>
      <c r="I21" s="96"/>
    </row>
    <row r="22" spans="1:9" ht="15">
      <c r="A22" s="137" t="s">
        <v>738</v>
      </c>
      <c r="B22" s="96"/>
      <c r="C22" s="96"/>
      <c r="D22" s="96"/>
      <c r="E22" s="96"/>
      <c r="F22" s="96"/>
      <c r="G22" s="96"/>
      <c r="H22" s="96"/>
      <c r="I22" s="96"/>
    </row>
    <row r="23" spans="1:9" ht="15">
      <c r="A23" s="345" t="s">
        <v>739</v>
      </c>
      <c r="B23" s="96"/>
      <c r="C23" s="96"/>
      <c r="D23" s="96"/>
      <c r="E23" s="96"/>
      <c r="F23" s="96"/>
      <c r="G23" s="96"/>
      <c r="H23" s="96"/>
      <c r="I23" s="96"/>
    </row>
    <row r="24" spans="1:9" ht="15">
      <c r="A24" s="345" t="s">
        <v>740</v>
      </c>
      <c r="B24" s="96"/>
      <c r="C24" s="96"/>
      <c r="D24" s="96"/>
      <c r="E24" s="96"/>
      <c r="F24" s="96"/>
      <c r="G24" s="96"/>
      <c r="H24" s="96"/>
      <c r="I24" s="96"/>
    </row>
    <row r="25" spans="1:9" ht="15">
      <c r="A25" s="346" t="s">
        <v>338</v>
      </c>
      <c r="B25" s="96"/>
      <c r="C25" s="96"/>
      <c r="D25" s="96"/>
      <c r="E25" s="96"/>
      <c r="F25" s="96"/>
      <c r="G25" s="96"/>
      <c r="H25" s="96"/>
      <c r="I25" s="96"/>
    </row>
    <row r="26" spans="1:9" ht="15">
      <c r="A26" s="96"/>
      <c r="B26" s="96"/>
      <c r="C26" s="96"/>
      <c r="D26" s="96"/>
      <c r="E26" s="96"/>
      <c r="F26" s="96"/>
      <c r="G26" s="96"/>
      <c r="H26" s="96"/>
      <c r="I26" s="96"/>
    </row>
    <row r="27" spans="1:9" ht="15">
      <c r="A27" s="96"/>
      <c r="B27" s="96"/>
      <c r="C27" s="96"/>
      <c r="D27" s="96"/>
      <c r="E27" s="96"/>
      <c r="F27" s="96"/>
      <c r="G27" s="96"/>
      <c r="H27" s="96"/>
      <c r="I27" s="96"/>
    </row>
    <row r="28" spans="1:9" ht="15">
      <c r="A28" s="96"/>
      <c r="B28" s="96"/>
      <c r="C28" s="96"/>
      <c r="D28" s="96"/>
      <c r="E28" s="96"/>
      <c r="F28" s="96"/>
      <c r="G28" s="96"/>
      <c r="H28" s="96"/>
      <c r="I28" s="96"/>
    </row>
    <row r="29" spans="1:9" ht="15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15">
      <c r="A30" s="96"/>
      <c r="B30" s="96"/>
      <c r="C30" s="96"/>
      <c r="D30" s="96"/>
      <c r="E30" s="96"/>
      <c r="F30" s="96"/>
      <c r="G30" s="96"/>
      <c r="H30" s="96"/>
      <c r="I30" s="96"/>
    </row>
    <row r="31" spans="1:9" ht="15">
      <c r="A31" s="96"/>
      <c r="B31" s="96"/>
      <c r="C31" s="96"/>
      <c r="D31" s="96"/>
      <c r="E31" s="96"/>
      <c r="F31" s="96"/>
      <c r="G31" s="96"/>
      <c r="H31" s="96"/>
      <c r="I31" s="96"/>
    </row>
    <row r="32" spans="1:9" ht="15">
      <c r="A32" s="96"/>
      <c r="B32" s="96"/>
      <c r="C32" s="96"/>
      <c r="D32" s="96"/>
      <c r="E32" s="96"/>
      <c r="F32" s="96"/>
      <c r="G32" s="96"/>
      <c r="H32" s="96"/>
      <c r="I32" s="96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72"/>
  <sheetViews>
    <sheetView zoomScalePageLayoutView="0" workbookViewId="0" topLeftCell="A56">
      <selection activeCell="B72" sqref="B72:D72"/>
    </sheetView>
  </sheetViews>
  <sheetFormatPr defaultColWidth="9.140625" defaultRowHeight="15"/>
  <cols>
    <col min="1" max="1" width="57.00390625" style="120" customWidth="1"/>
    <col min="2" max="2" width="15.8515625" style="0" customWidth="1"/>
    <col min="3" max="3" width="14.8515625" style="0" customWidth="1"/>
    <col min="4" max="4" width="16.28125" style="0" customWidth="1"/>
  </cols>
  <sheetData>
    <row r="1" ht="35.25">
      <c r="A1" s="176" t="s">
        <v>535</v>
      </c>
    </row>
    <row r="2" spans="1:4" ht="15">
      <c r="A2" s="333" t="s">
        <v>638</v>
      </c>
      <c r="B2" s="329"/>
      <c r="C2" s="329"/>
      <c r="D2" s="329"/>
    </row>
    <row r="3" spans="1:4" ht="15">
      <c r="A3" s="328" t="s">
        <v>647</v>
      </c>
      <c r="B3" s="329"/>
      <c r="C3" s="329"/>
      <c r="D3" s="329"/>
    </row>
    <row r="4" spans="1:4" ht="15">
      <c r="A4" s="138"/>
      <c r="B4" s="136"/>
      <c r="C4" s="136"/>
      <c r="D4" s="136"/>
    </row>
    <row r="5" spans="1:4" ht="15">
      <c r="A5" s="139" t="s">
        <v>536</v>
      </c>
      <c r="B5" s="96"/>
      <c r="C5" s="96"/>
      <c r="D5" s="96"/>
    </row>
    <row r="6" spans="1:4" ht="39">
      <c r="A6" s="140" t="s">
        <v>371</v>
      </c>
      <c r="B6" s="122" t="s">
        <v>537</v>
      </c>
      <c r="C6" s="122" t="s">
        <v>538</v>
      </c>
      <c r="D6" s="122" t="s">
        <v>539</v>
      </c>
    </row>
    <row r="7" spans="1:4" ht="15">
      <c r="A7" s="141" t="s">
        <v>540</v>
      </c>
      <c r="B7" s="122"/>
      <c r="C7" s="122"/>
      <c r="D7" s="122"/>
    </row>
    <row r="8" spans="1:4" ht="20.25" customHeight="1">
      <c r="A8" s="142" t="s">
        <v>18</v>
      </c>
      <c r="B8" s="50"/>
      <c r="C8" s="50"/>
      <c r="D8" s="50"/>
    </row>
    <row r="9" spans="1:4" ht="16.5" customHeight="1">
      <c r="A9" s="142" t="s">
        <v>19</v>
      </c>
      <c r="B9" s="50">
        <v>49948587</v>
      </c>
      <c r="C9" s="50">
        <v>-24718416</v>
      </c>
      <c r="D9" s="50">
        <f>SUM(B9:C9)</f>
        <v>25230171</v>
      </c>
    </row>
    <row r="10" spans="1:4" ht="21" customHeight="1">
      <c r="A10" s="142" t="s">
        <v>20</v>
      </c>
      <c r="B10" s="50"/>
      <c r="C10" s="50"/>
      <c r="D10" s="50"/>
    </row>
    <row r="11" spans="1:4" ht="18.75" customHeight="1">
      <c r="A11" s="143" t="s">
        <v>53</v>
      </c>
      <c r="B11" s="51">
        <f>SUM(B8:B10)</f>
        <v>49948587</v>
      </c>
      <c r="C11" s="51">
        <f>SUM(C8:C10)</f>
        <v>-24718416</v>
      </c>
      <c r="D11" s="51">
        <f>SUM(D8:D10)</f>
        <v>25230171</v>
      </c>
    </row>
    <row r="12" spans="1:4" ht="24" customHeight="1">
      <c r="A12" s="142" t="s">
        <v>21</v>
      </c>
      <c r="B12" s="50">
        <v>1375695311</v>
      </c>
      <c r="C12" s="50">
        <v>-39206221</v>
      </c>
      <c r="D12" s="50">
        <f>SUM(B12:C12)</f>
        <v>1336489090</v>
      </c>
    </row>
    <row r="13" spans="1:4" ht="21.75" customHeight="1">
      <c r="A13" s="142" t="s">
        <v>22</v>
      </c>
      <c r="B13" s="50">
        <v>12637722</v>
      </c>
      <c r="C13" s="50">
        <v>-131983</v>
      </c>
      <c r="D13" s="50">
        <f>SUM(B13:C13)</f>
        <v>12505739</v>
      </c>
    </row>
    <row r="14" spans="1:4" ht="16.5" customHeight="1">
      <c r="A14" s="142" t="s">
        <v>23</v>
      </c>
      <c r="B14" s="50"/>
      <c r="C14" s="50"/>
      <c r="D14" s="50"/>
    </row>
    <row r="15" spans="1:4" ht="18.75" customHeight="1">
      <c r="A15" s="142" t="s">
        <v>24</v>
      </c>
      <c r="B15" s="50">
        <v>5657415</v>
      </c>
      <c r="C15" s="50">
        <v>833921</v>
      </c>
      <c r="D15" s="50">
        <v>6491336</v>
      </c>
    </row>
    <row r="16" spans="1:4" ht="16.5" customHeight="1">
      <c r="A16" s="142" t="s">
        <v>25</v>
      </c>
      <c r="B16" s="50"/>
      <c r="C16" s="50"/>
      <c r="D16" s="50"/>
    </row>
    <row r="17" spans="1:4" ht="18.75" customHeight="1">
      <c r="A17" s="143" t="s">
        <v>54</v>
      </c>
      <c r="B17" s="51">
        <f>SUM(B12:B16)</f>
        <v>1393990448</v>
      </c>
      <c r="C17" s="51">
        <f>SUM(C12:C16)</f>
        <v>-38504283</v>
      </c>
      <c r="D17" s="51">
        <f>SUM(D12:D16)</f>
        <v>1355486165</v>
      </c>
    </row>
    <row r="18" spans="1:4" ht="19.5" customHeight="1">
      <c r="A18" s="142" t="s">
        <v>50</v>
      </c>
      <c r="B18" s="50">
        <v>5764600</v>
      </c>
      <c r="C18" s="50"/>
      <c r="D18" s="50">
        <v>5764600</v>
      </c>
    </row>
    <row r="19" spans="1:4" ht="24.75" customHeight="1">
      <c r="A19" s="142" t="s">
        <v>541</v>
      </c>
      <c r="B19" s="50"/>
      <c r="C19" s="50"/>
      <c r="D19" s="50"/>
    </row>
    <row r="20" spans="1:4" ht="24.75" customHeight="1">
      <c r="A20" s="142" t="s">
        <v>720</v>
      </c>
      <c r="B20" s="50">
        <v>5764600</v>
      </c>
      <c r="C20" s="50"/>
      <c r="D20" s="50">
        <v>5764600</v>
      </c>
    </row>
    <row r="21" spans="1:4" ht="24.75" customHeight="1">
      <c r="A21" s="142" t="s">
        <v>542</v>
      </c>
      <c r="B21" s="50"/>
      <c r="C21" s="50"/>
      <c r="D21" s="50"/>
    </row>
    <row r="22" spans="1:4" ht="19.5" customHeight="1">
      <c r="A22" s="142" t="s">
        <v>543</v>
      </c>
      <c r="B22" s="50"/>
      <c r="C22" s="50"/>
      <c r="D22" s="50"/>
    </row>
    <row r="23" spans="1:4" ht="19.5" customHeight="1">
      <c r="A23" s="142" t="s">
        <v>543</v>
      </c>
      <c r="B23" s="50"/>
      <c r="C23" s="50"/>
      <c r="D23" s="50"/>
    </row>
    <row r="24" spans="1:4" ht="15">
      <c r="A24" s="142" t="s">
        <v>544</v>
      </c>
      <c r="B24" s="50"/>
      <c r="C24" s="50"/>
      <c r="D24" s="50"/>
    </row>
    <row r="25" spans="1:4" ht="15">
      <c r="A25" s="142" t="s">
        <v>544</v>
      </c>
      <c r="B25" s="50"/>
      <c r="C25" s="50"/>
      <c r="D25" s="50"/>
    </row>
    <row r="26" spans="1:4" ht="15.75" customHeight="1">
      <c r="A26" s="142" t="s">
        <v>51</v>
      </c>
      <c r="B26" s="50">
        <v>54000</v>
      </c>
      <c r="C26" s="50"/>
      <c r="D26" s="50">
        <v>54000</v>
      </c>
    </row>
    <row r="27" spans="1:4" ht="18" customHeight="1">
      <c r="A27" s="143" t="s">
        <v>52</v>
      </c>
      <c r="B27" s="51">
        <f>SUM(B20:B26)</f>
        <v>5818600</v>
      </c>
      <c r="C27" s="51">
        <f>SUM(C20:C26)</f>
        <v>0</v>
      </c>
      <c r="D27" s="51">
        <f>SUM(D20:D26)</f>
        <v>5818600</v>
      </c>
    </row>
    <row r="28" spans="1:4" ht="32.25" customHeight="1">
      <c r="A28" s="142" t="s">
        <v>26</v>
      </c>
      <c r="B28" s="50"/>
      <c r="C28" s="50"/>
      <c r="D28" s="50"/>
    </row>
    <row r="29" spans="1:4" ht="15.75" customHeight="1">
      <c r="A29" s="143" t="s">
        <v>545</v>
      </c>
      <c r="B29" s="51"/>
      <c r="C29" s="51"/>
      <c r="D29" s="51"/>
    </row>
    <row r="30" spans="1:4" ht="24" customHeight="1">
      <c r="A30" s="143" t="s">
        <v>55</v>
      </c>
      <c r="B30" s="51">
        <f>B11+B17+B27</f>
        <v>1449757635</v>
      </c>
      <c r="C30" s="51">
        <f>C11+C17+C27</f>
        <v>-63222699</v>
      </c>
      <c r="D30" s="51">
        <f>D11+D17+D27</f>
        <v>1386534936</v>
      </c>
    </row>
    <row r="31" spans="1:4" ht="21" customHeight="1">
      <c r="A31" s="143" t="s">
        <v>546</v>
      </c>
      <c r="B31" s="51">
        <v>729482</v>
      </c>
      <c r="C31" s="51">
        <v>-604705</v>
      </c>
      <c r="D31" s="51">
        <v>124777</v>
      </c>
    </row>
    <row r="32" spans="1:4" ht="18.75" customHeight="1">
      <c r="A32" s="143" t="s">
        <v>56</v>
      </c>
      <c r="B32" s="51">
        <v>155291304</v>
      </c>
      <c r="C32" s="51">
        <v>42718038</v>
      </c>
      <c r="D32" s="51">
        <v>198009342</v>
      </c>
    </row>
    <row r="33" spans="1:4" ht="22.5" customHeight="1">
      <c r="A33" s="143" t="s">
        <v>547</v>
      </c>
      <c r="B33" s="51">
        <f>SUM(B31:B32)</f>
        <v>156020786</v>
      </c>
      <c r="C33" s="51">
        <f>SUM(C31:C32)</f>
        <v>42113333</v>
      </c>
      <c r="D33" s="51">
        <f>SUM(D31:D32)</f>
        <v>198134119</v>
      </c>
    </row>
    <row r="34" spans="1:4" ht="14.25" customHeight="1">
      <c r="A34" s="142" t="s">
        <v>27</v>
      </c>
      <c r="B34" s="50"/>
      <c r="C34" s="50"/>
      <c r="D34" s="50"/>
    </row>
    <row r="35" spans="1:4" ht="15.75" customHeight="1">
      <c r="A35" s="142" t="s">
        <v>28</v>
      </c>
      <c r="B35" s="50">
        <v>851275</v>
      </c>
      <c r="C35" s="50">
        <v>-404010</v>
      </c>
      <c r="D35" s="50">
        <v>447265</v>
      </c>
    </row>
    <row r="36" spans="1:4" ht="15" customHeight="1">
      <c r="A36" s="142" t="s">
        <v>29</v>
      </c>
      <c r="B36" s="50">
        <v>69685677</v>
      </c>
      <c r="C36" s="50">
        <v>30576940</v>
      </c>
      <c r="D36" s="50">
        <v>100262617</v>
      </c>
    </row>
    <row r="37" spans="1:4" ht="20.25" customHeight="1">
      <c r="A37" s="142" t="s">
        <v>30</v>
      </c>
      <c r="B37" s="50"/>
      <c r="C37" s="50"/>
      <c r="D37" s="50"/>
    </row>
    <row r="38" spans="1:4" ht="19.5" customHeight="1">
      <c r="A38" s="142" t="s">
        <v>31</v>
      </c>
      <c r="B38" s="50"/>
      <c r="C38" s="50"/>
      <c r="D38" s="50"/>
    </row>
    <row r="39" spans="1:4" ht="17.25" customHeight="1">
      <c r="A39" s="143" t="s">
        <v>57</v>
      </c>
      <c r="B39" s="51">
        <f>SUM(B34:B38)</f>
        <v>70536952</v>
      </c>
      <c r="C39" s="51">
        <f>SUM(C34:C38)</f>
        <v>30172930</v>
      </c>
      <c r="D39" s="51">
        <f>SUM(D34:D38)</f>
        <v>100709882</v>
      </c>
    </row>
    <row r="40" spans="1:4" ht="17.25" customHeight="1">
      <c r="A40" s="143" t="s">
        <v>548</v>
      </c>
      <c r="B40" s="51"/>
      <c r="C40" s="51">
        <v>0</v>
      </c>
      <c r="D40" s="51">
        <v>0</v>
      </c>
    </row>
    <row r="41" spans="1:4" ht="14.25" customHeight="1">
      <c r="A41" s="143" t="s">
        <v>58</v>
      </c>
      <c r="B41" s="51">
        <v>28753413</v>
      </c>
      <c r="C41" s="51">
        <v>-4213154</v>
      </c>
      <c r="D41" s="51">
        <f>SUM(B41:C41)</f>
        <v>24540259</v>
      </c>
    </row>
    <row r="42" spans="1:4" ht="15" customHeight="1">
      <c r="A42" s="142" t="s">
        <v>59</v>
      </c>
      <c r="B42" s="50"/>
      <c r="C42" s="50"/>
      <c r="D42" s="50"/>
    </row>
    <row r="43" spans="1:4" ht="30.75" customHeight="1">
      <c r="A43" s="142" t="s">
        <v>32</v>
      </c>
      <c r="B43" s="50"/>
      <c r="C43" s="50"/>
      <c r="D43" s="50"/>
    </row>
    <row r="44" spans="1:4" ht="19.5" customHeight="1">
      <c r="A44" s="142" t="s">
        <v>33</v>
      </c>
      <c r="B44" s="50"/>
      <c r="C44" s="50"/>
      <c r="D44" s="50"/>
    </row>
    <row r="45" spans="1:4" ht="18" customHeight="1">
      <c r="A45" s="142" t="s">
        <v>34</v>
      </c>
      <c r="B45" s="50"/>
      <c r="C45" s="50"/>
      <c r="D45" s="50"/>
    </row>
    <row r="46" spans="1:4" ht="33.75" customHeight="1">
      <c r="A46" s="142" t="s">
        <v>35</v>
      </c>
      <c r="B46" s="50"/>
      <c r="C46" s="50"/>
      <c r="D46" s="50"/>
    </row>
    <row r="47" spans="1:4" ht="35.25" customHeight="1">
      <c r="A47" s="142" t="s">
        <v>36</v>
      </c>
      <c r="B47" s="50"/>
      <c r="C47" s="50"/>
      <c r="D47" s="50"/>
    </row>
    <row r="48" spans="1:4" ht="30.75" customHeight="1">
      <c r="A48" s="142" t="s">
        <v>37</v>
      </c>
      <c r="B48" s="50"/>
      <c r="C48" s="50"/>
      <c r="D48" s="50"/>
    </row>
    <row r="49" spans="1:4" ht="20.25" customHeight="1">
      <c r="A49" s="143" t="s">
        <v>60</v>
      </c>
      <c r="B49" s="51"/>
      <c r="C49" s="51"/>
      <c r="D49" s="51"/>
    </row>
    <row r="50" spans="1:4" ht="18" customHeight="1">
      <c r="A50" s="143" t="s">
        <v>549</v>
      </c>
      <c r="B50" s="51">
        <v>28753413</v>
      </c>
      <c r="C50" s="51">
        <v>-4213154</v>
      </c>
      <c r="D50" s="51">
        <f>SUM(B50:C50)</f>
        <v>24540259</v>
      </c>
    </row>
    <row r="51" spans="1:4" ht="17.25" customHeight="1">
      <c r="A51" s="143" t="s">
        <v>38</v>
      </c>
      <c r="B51" s="51">
        <v>10339902</v>
      </c>
      <c r="C51" s="51">
        <v>-10339902</v>
      </c>
      <c r="D51" s="51"/>
    </row>
    <row r="52" spans="1:4" ht="24.75" customHeight="1">
      <c r="A52" s="142" t="s">
        <v>39</v>
      </c>
      <c r="B52" s="50">
        <v>140000</v>
      </c>
      <c r="C52" s="50"/>
      <c r="D52" s="50">
        <v>140000</v>
      </c>
    </row>
    <row r="53" spans="1:4" ht="22.5" customHeight="1">
      <c r="A53" s="142" t="s">
        <v>40</v>
      </c>
      <c r="B53" s="50"/>
      <c r="C53" s="50"/>
      <c r="D53" s="50"/>
    </row>
    <row r="54" spans="1:4" ht="19.5" customHeight="1">
      <c r="A54" s="142" t="s">
        <v>41</v>
      </c>
      <c r="B54" s="50"/>
      <c r="C54" s="50"/>
      <c r="D54" s="50"/>
    </row>
    <row r="55" spans="1:4" ht="21" customHeight="1">
      <c r="A55" s="143" t="s">
        <v>550</v>
      </c>
      <c r="B55" s="51">
        <v>140000</v>
      </c>
      <c r="C55" s="51"/>
      <c r="D55" s="51">
        <v>140000</v>
      </c>
    </row>
    <row r="56" spans="1:4" ht="16.5" customHeight="1">
      <c r="A56" s="144" t="s">
        <v>61</v>
      </c>
      <c r="B56" s="52">
        <f>B11+B17+B27+B31+B32+B39+B41+B51+B55</f>
        <v>1715548688</v>
      </c>
      <c r="C56" s="52">
        <f>C11+C17+C27+C31+C32+C39+C41+C51+C55</f>
        <v>-5489492</v>
      </c>
      <c r="D56" s="52">
        <f>D11+D17+D27+D31+D32+D39+D41+D51+D55</f>
        <v>1710059196</v>
      </c>
    </row>
    <row r="57" spans="1:4" ht="18" customHeight="1">
      <c r="A57" s="144" t="s">
        <v>42</v>
      </c>
      <c r="B57" s="137"/>
      <c r="C57" s="137"/>
      <c r="D57" s="137"/>
    </row>
    <row r="58" spans="1:4" ht="21.75" customHeight="1">
      <c r="A58" s="142" t="s">
        <v>43</v>
      </c>
      <c r="B58" s="50">
        <v>1443090409</v>
      </c>
      <c r="C58" s="50"/>
      <c r="D58" s="50">
        <f>SUM(B58:C58)</f>
        <v>1443090409</v>
      </c>
    </row>
    <row r="59" spans="1:4" ht="18.75" customHeight="1">
      <c r="A59" s="142" t="s">
        <v>44</v>
      </c>
      <c r="B59" s="50"/>
      <c r="C59" s="50"/>
      <c r="D59" s="50"/>
    </row>
    <row r="60" spans="1:4" ht="17.25" customHeight="1">
      <c r="A60" s="142" t="s">
        <v>45</v>
      </c>
      <c r="B60" s="50">
        <v>22160774</v>
      </c>
      <c r="C60" s="50"/>
      <c r="D60" s="50">
        <f>SUM(B60:C60)</f>
        <v>22160774</v>
      </c>
    </row>
    <row r="61" spans="1:4" ht="17.25" customHeight="1">
      <c r="A61" s="142" t="s">
        <v>46</v>
      </c>
      <c r="B61" s="50">
        <v>106493349</v>
      </c>
      <c r="C61" s="50">
        <v>130542446</v>
      </c>
      <c r="D61" s="50">
        <f>SUM(B61:C61)</f>
        <v>237035795</v>
      </c>
    </row>
    <row r="62" spans="1:4" ht="17.25" customHeight="1">
      <c r="A62" s="142" t="s">
        <v>47</v>
      </c>
      <c r="B62" s="50"/>
      <c r="C62" s="50"/>
      <c r="D62" s="50"/>
    </row>
    <row r="63" spans="1:4" ht="14.25" customHeight="1">
      <c r="A63" s="142" t="s">
        <v>48</v>
      </c>
      <c r="B63" s="50">
        <v>130542446</v>
      </c>
      <c r="C63" s="50">
        <v>-136300470</v>
      </c>
      <c r="D63" s="50">
        <f>SUM(B63:C63)</f>
        <v>-5758024</v>
      </c>
    </row>
    <row r="64" spans="1:4" ht="18" customHeight="1">
      <c r="A64" s="143" t="s">
        <v>551</v>
      </c>
      <c r="B64" s="51">
        <v>1702286978</v>
      </c>
      <c r="C64" s="51">
        <v>-5758024</v>
      </c>
      <c r="D64" s="51">
        <f>SUM(B64:C64)</f>
        <v>1696528954</v>
      </c>
    </row>
    <row r="65" spans="1:4" ht="21" customHeight="1">
      <c r="A65" s="143" t="s">
        <v>62</v>
      </c>
      <c r="B65" s="51"/>
      <c r="C65" s="51"/>
      <c r="D65" s="51"/>
    </row>
    <row r="66" spans="1:4" ht="23.25" customHeight="1">
      <c r="A66" s="143" t="s">
        <v>63</v>
      </c>
      <c r="B66" s="51">
        <v>7458219</v>
      </c>
      <c r="C66" s="51">
        <v>102124</v>
      </c>
      <c r="D66" s="51">
        <v>7560343</v>
      </c>
    </row>
    <row r="67" spans="1:4" ht="15.75" customHeight="1">
      <c r="A67" s="142" t="s">
        <v>49</v>
      </c>
      <c r="B67" s="50">
        <v>188272</v>
      </c>
      <c r="C67" s="50">
        <v>-21842</v>
      </c>
      <c r="D67" s="50">
        <f>SUM(B67:C67)</f>
        <v>166430</v>
      </c>
    </row>
    <row r="68" spans="1:4" ht="17.25" customHeight="1">
      <c r="A68" s="143" t="s">
        <v>64</v>
      </c>
      <c r="B68" s="51">
        <f>SUM(B66:B67)</f>
        <v>7646491</v>
      </c>
      <c r="C68" s="51">
        <f>SUM(C66:C67)</f>
        <v>80282</v>
      </c>
      <c r="D68" s="51">
        <f>SUM(D66:D67)</f>
        <v>7726773</v>
      </c>
    </row>
    <row r="69" spans="1:4" ht="27.75" customHeight="1">
      <c r="A69" s="142" t="s">
        <v>600</v>
      </c>
      <c r="B69" s="50">
        <v>257404</v>
      </c>
      <c r="C69" s="50">
        <v>-243664</v>
      </c>
      <c r="D69" s="50">
        <f>SUM(B69:C69)</f>
        <v>13740</v>
      </c>
    </row>
    <row r="70" spans="1:4" ht="17.25" customHeight="1">
      <c r="A70" s="142" t="s">
        <v>601</v>
      </c>
      <c r="B70" s="50">
        <v>5357815</v>
      </c>
      <c r="C70" s="50">
        <v>431914</v>
      </c>
      <c r="D70" s="50">
        <v>5789729</v>
      </c>
    </row>
    <row r="71" spans="1:4" ht="17.25" customHeight="1">
      <c r="A71" s="143" t="s">
        <v>552</v>
      </c>
      <c r="B71" s="51">
        <f>SUM(B69:B70)</f>
        <v>5615219</v>
      </c>
      <c r="C71" s="51">
        <f>SUM(C69:C70)</f>
        <v>188250</v>
      </c>
      <c r="D71" s="51">
        <f>SUM(D69:D70)</f>
        <v>5803469</v>
      </c>
    </row>
    <row r="72" spans="1:4" ht="19.5" customHeight="1">
      <c r="A72" s="144" t="s">
        <v>553</v>
      </c>
      <c r="B72" s="52">
        <f>B64+B68+B71</f>
        <v>1715548688</v>
      </c>
      <c r="C72" s="52">
        <f>C64+C68+C71</f>
        <v>-5489492</v>
      </c>
      <c r="D72" s="52">
        <f>D64+D68+D71</f>
        <v>1710059196</v>
      </c>
    </row>
  </sheetData>
  <sheetProtection/>
  <mergeCells count="2">
    <mergeCell ref="A2:D2"/>
    <mergeCell ref="A3:D3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9"/>
  <sheetViews>
    <sheetView zoomScalePageLayoutView="0" workbookViewId="0" topLeftCell="A16">
      <selection activeCell="A30" sqref="A30"/>
    </sheetView>
  </sheetViews>
  <sheetFormatPr defaultColWidth="9.140625" defaultRowHeight="15"/>
  <cols>
    <col min="1" max="1" width="110.00390625" style="0" customWidth="1"/>
    <col min="2" max="2" width="30.140625" style="0" customWidth="1"/>
  </cols>
  <sheetData>
    <row r="1" ht="15">
      <c r="A1" s="120" t="s">
        <v>648</v>
      </c>
    </row>
    <row r="2" spans="1:8" ht="24.75" customHeight="1">
      <c r="A2" s="333" t="s">
        <v>638</v>
      </c>
      <c r="B2" s="329"/>
      <c r="C2" s="48"/>
      <c r="E2" s="48"/>
      <c r="F2" s="1"/>
      <c r="G2" s="1"/>
      <c r="H2" s="1"/>
    </row>
    <row r="3" spans="1:8" ht="23.25" customHeight="1">
      <c r="A3" s="328" t="s">
        <v>654</v>
      </c>
      <c r="B3" s="329"/>
      <c r="C3" s="30"/>
      <c r="D3" s="30"/>
      <c r="E3" s="30"/>
      <c r="F3" s="1"/>
      <c r="G3" s="1"/>
      <c r="H3" s="1"/>
    </row>
    <row r="4" spans="1:8" ht="18">
      <c r="A4" s="29"/>
      <c r="B4" s="30"/>
      <c r="C4" s="30"/>
      <c r="D4" s="30"/>
      <c r="E4" s="30"/>
      <c r="F4" s="1"/>
      <c r="G4" s="1"/>
      <c r="H4" s="1"/>
    </row>
    <row r="5" spans="1:2" ht="15">
      <c r="A5" s="55" t="s">
        <v>371</v>
      </c>
      <c r="B5" s="56" t="s">
        <v>653</v>
      </c>
    </row>
    <row r="6" spans="1:6" ht="15.75" customHeight="1">
      <c r="A6" s="53" t="s">
        <v>65</v>
      </c>
      <c r="B6" s="174">
        <v>70536952</v>
      </c>
      <c r="C6" s="4"/>
      <c r="D6" s="4"/>
      <c r="E6" s="4"/>
      <c r="F6" s="4"/>
    </row>
    <row r="7" spans="1:6" ht="15.75" customHeight="1">
      <c r="A7" s="95" t="s">
        <v>461</v>
      </c>
      <c r="B7" s="174">
        <v>685399347</v>
      </c>
      <c r="C7" s="4"/>
      <c r="D7" s="4"/>
      <c r="E7" s="4"/>
      <c r="F7" s="4"/>
    </row>
    <row r="8" spans="1:6" ht="15.75" customHeight="1">
      <c r="A8" s="95" t="s">
        <v>462</v>
      </c>
      <c r="B8" s="174">
        <v>585363787</v>
      </c>
      <c r="C8" s="4"/>
      <c r="D8" s="4"/>
      <c r="E8" s="4"/>
      <c r="F8" s="4"/>
    </row>
    <row r="9" spans="1:6" ht="15">
      <c r="A9" s="28" t="s">
        <v>66</v>
      </c>
      <c r="B9" s="174"/>
      <c r="C9" s="4"/>
      <c r="D9" s="4"/>
      <c r="E9" s="4"/>
      <c r="F9" s="4"/>
    </row>
    <row r="10" spans="1:6" ht="30">
      <c r="A10" s="28" t="s">
        <v>67</v>
      </c>
      <c r="B10" s="174">
        <v>79888000</v>
      </c>
      <c r="C10" s="96"/>
      <c r="D10" s="4"/>
      <c r="E10" s="4"/>
      <c r="F10" s="4"/>
    </row>
    <row r="11" spans="1:6" ht="30">
      <c r="A11" s="28" t="s">
        <v>68</v>
      </c>
      <c r="B11" s="174">
        <v>10025370</v>
      </c>
      <c r="C11" s="96"/>
      <c r="D11" s="4"/>
      <c r="E11" s="4"/>
      <c r="F11" s="4"/>
    </row>
    <row r="12" spans="1:6" ht="30">
      <c r="A12" s="28" t="s">
        <v>69</v>
      </c>
      <c r="B12" s="174"/>
      <c r="C12" s="4"/>
      <c r="D12" s="4"/>
      <c r="E12" s="4"/>
      <c r="F12" s="4"/>
    </row>
    <row r="13" spans="1:6" ht="15">
      <c r="A13" s="28" t="s">
        <v>70</v>
      </c>
      <c r="B13" s="174"/>
      <c r="C13" s="4"/>
      <c r="D13" s="4"/>
      <c r="E13" s="4"/>
      <c r="F13" s="4"/>
    </row>
    <row r="14" spans="1:6" ht="30">
      <c r="A14" s="28" t="s">
        <v>71</v>
      </c>
      <c r="B14" s="174"/>
      <c r="C14" s="4"/>
      <c r="D14" s="4"/>
      <c r="E14" s="4"/>
      <c r="F14" s="4"/>
    </row>
    <row r="15" spans="1:6" ht="15">
      <c r="A15" s="28" t="s">
        <v>72</v>
      </c>
      <c r="B15" s="174"/>
      <c r="C15" s="4"/>
      <c r="D15" s="4"/>
      <c r="E15" s="4"/>
      <c r="F15" s="4"/>
    </row>
    <row r="16" spans="1:6" ht="30">
      <c r="A16" s="28" t="s">
        <v>73</v>
      </c>
      <c r="B16" s="174"/>
      <c r="C16" s="4"/>
      <c r="D16" s="4"/>
      <c r="E16" s="4"/>
      <c r="F16" s="4"/>
    </row>
    <row r="17" spans="1:6" ht="15">
      <c r="A17" s="28" t="s">
        <v>74</v>
      </c>
      <c r="B17" s="174"/>
      <c r="C17" s="4"/>
      <c r="D17" s="4"/>
      <c r="E17" s="4"/>
      <c r="F17" s="4"/>
    </row>
    <row r="18" spans="1:6" ht="15.75">
      <c r="A18" s="54" t="s">
        <v>75</v>
      </c>
      <c r="B18" s="174">
        <v>100709882</v>
      </c>
      <c r="C18" s="4"/>
      <c r="D18" s="4"/>
      <c r="E18" s="4"/>
      <c r="F18" s="4"/>
    </row>
    <row r="19" spans="1:6" ht="15">
      <c r="A19" s="4"/>
      <c r="B19" s="4"/>
      <c r="C19" s="4"/>
      <c r="D19" s="4"/>
      <c r="E19" s="4"/>
      <c r="F19" s="4"/>
    </row>
    <row r="20" spans="1:6" ht="15">
      <c r="A20" s="4"/>
      <c r="B20" s="4"/>
      <c r="C20" s="4"/>
      <c r="D20" s="4"/>
      <c r="E20" s="4"/>
      <c r="F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40.00390625" style="0" customWidth="1"/>
    <col min="2" max="2" width="12.28125" style="97" customWidth="1"/>
    <col min="3" max="3" width="10.421875" style="97" customWidth="1"/>
    <col min="4" max="4" width="9.57421875" style="97" bestFit="1" customWidth="1"/>
    <col min="5" max="5" width="12.8515625" style="284" customWidth="1"/>
    <col min="6" max="6" width="11.8515625" style="284" customWidth="1"/>
    <col min="7" max="7" width="9.57421875" style="97" bestFit="1" customWidth="1"/>
    <col min="8" max="8" width="11.7109375" style="97" customWidth="1"/>
    <col min="9" max="10" width="11.28125" style="97" customWidth="1"/>
    <col min="11" max="11" width="12.421875" style="97" customWidth="1"/>
  </cols>
  <sheetData>
    <row r="1" ht="15">
      <c r="A1" s="120" t="s">
        <v>649</v>
      </c>
    </row>
    <row r="2" spans="2:6" ht="15">
      <c r="B2" s="153"/>
      <c r="C2" s="153" t="s">
        <v>650</v>
      </c>
      <c r="D2" s="153"/>
      <c r="E2" s="285"/>
      <c r="F2" s="285"/>
    </row>
    <row r="3" spans="2:6" ht="15">
      <c r="B3" s="153"/>
      <c r="C3" s="153" t="s">
        <v>682</v>
      </c>
      <c r="D3" s="153"/>
      <c r="E3" s="285"/>
      <c r="F3" s="285"/>
    </row>
    <row r="4" spans="1:11" ht="15">
      <c r="A4" s="132" t="s">
        <v>683</v>
      </c>
      <c r="B4" s="154" t="s">
        <v>461</v>
      </c>
      <c r="C4" s="155" t="s">
        <v>496</v>
      </c>
      <c r="D4" s="156" t="s">
        <v>497</v>
      </c>
      <c r="E4" s="156" t="s">
        <v>498</v>
      </c>
      <c r="F4" s="157" t="s">
        <v>499</v>
      </c>
      <c r="G4" s="155" t="s">
        <v>500</v>
      </c>
      <c r="H4" s="156" t="s">
        <v>501</v>
      </c>
      <c r="I4" s="158" t="s">
        <v>502</v>
      </c>
      <c r="J4" s="338" t="s">
        <v>607</v>
      </c>
      <c r="K4" s="157" t="s">
        <v>462</v>
      </c>
    </row>
    <row r="5" spans="1:11" ht="15">
      <c r="A5" s="133"/>
      <c r="B5" s="159"/>
      <c r="C5" s="160"/>
      <c r="D5" s="161"/>
      <c r="E5" s="161"/>
      <c r="F5" s="162" t="s">
        <v>503</v>
      </c>
      <c r="G5" s="160" t="s">
        <v>504</v>
      </c>
      <c r="H5" s="161" t="s">
        <v>505</v>
      </c>
      <c r="I5" s="163" t="s">
        <v>506</v>
      </c>
      <c r="J5" s="339"/>
      <c r="K5" s="164" t="s">
        <v>507</v>
      </c>
    </row>
    <row r="6" spans="1:11" ht="15">
      <c r="A6" s="134" t="s">
        <v>508</v>
      </c>
      <c r="B6" s="165">
        <v>-96844257</v>
      </c>
      <c r="C6" s="166">
        <v>-1651200</v>
      </c>
      <c r="D6" s="167">
        <v>-159800</v>
      </c>
      <c r="E6" s="286">
        <v>8579567</v>
      </c>
      <c r="F6" s="286">
        <v>1711000</v>
      </c>
      <c r="G6" s="167"/>
      <c r="H6" s="167">
        <f>SUM(C6:G6)</f>
        <v>8479567</v>
      </c>
      <c r="I6" s="167">
        <v>6077950</v>
      </c>
      <c r="J6" s="167"/>
      <c r="K6" s="167">
        <f>SUM(H6:J6)</f>
        <v>14557517</v>
      </c>
    </row>
    <row r="7" spans="1:11" ht="15">
      <c r="A7" s="14" t="s">
        <v>509</v>
      </c>
      <c r="B7" s="168">
        <v>424100</v>
      </c>
      <c r="C7" s="169"/>
      <c r="D7" s="170"/>
      <c r="E7" s="287">
        <v>-332714</v>
      </c>
      <c r="F7" s="287"/>
      <c r="G7" s="170"/>
      <c r="H7" s="167">
        <f aca="true" t="shared" si="0" ref="H7:H39">SUM(C7:G7)</f>
        <v>-332714</v>
      </c>
      <c r="I7" s="170"/>
      <c r="J7" s="170"/>
      <c r="K7" s="167">
        <f aca="true" t="shared" si="1" ref="K7:K39">SUM(H7:J7)</f>
        <v>-332714</v>
      </c>
    </row>
    <row r="8" spans="1:11" ht="15">
      <c r="A8" s="14" t="s">
        <v>510</v>
      </c>
      <c r="B8" s="168">
        <v>-181366</v>
      </c>
      <c r="C8" s="169"/>
      <c r="D8" s="170"/>
      <c r="E8" s="287">
        <v>698097</v>
      </c>
      <c r="F8" s="287"/>
      <c r="G8" s="170"/>
      <c r="H8" s="167">
        <f t="shared" si="0"/>
        <v>698097</v>
      </c>
      <c r="I8" s="170">
        <v>-18232888</v>
      </c>
      <c r="J8" s="170"/>
      <c r="K8" s="167">
        <f t="shared" si="1"/>
        <v>-17534791</v>
      </c>
    </row>
    <row r="9" spans="1:11" ht="15">
      <c r="A9" s="14" t="s">
        <v>511</v>
      </c>
      <c r="B9" s="168">
        <v>10768000</v>
      </c>
      <c r="C9" s="169"/>
      <c r="D9" s="170"/>
      <c r="E9" s="287"/>
      <c r="F9" s="287">
        <v>1857421</v>
      </c>
      <c r="G9" s="170"/>
      <c r="H9" s="167">
        <f t="shared" si="0"/>
        <v>1857421</v>
      </c>
      <c r="I9" s="170"/>
      <c r="J9" s="170">
        <v>2524928</v>
      </c>
      <c r="K9" s="167">
        <f t="shared" si="1"/>
        <v>4382349</v>
      </c>
    </row>
    <row r="10" spans="1:11" ht="15">
      <c r="A10" s="14" t="s">
        <v>512</v>
      </c>
      <c r="B10" s="168">
        <v>75904213</v>
      </c>
      <c r="C10" s="169"/>
      <c r="D10" s="170"/>
      <c r="E10" s="287"/>
      <c r="F10" s="287"/>
      <c r="G10" s="170"/>
      <c r="H10" s="167">
        <f t="shared" si="0"/>
        <v>0</v>
      </c>
      <c r="I10" s="170"/>
      <c r="J10" s="170">
        <v>15018562</v>
      </c>
      <c r="K10" s="167">
        <f t="shared" si="1"/>
        <v>15018562</v>
      </c>
    </row>
    <row r="11" spans="1:11" ht="15">
      <c r="A11" s="14" t="s">
        <v>513</v>
      </c>
      <c r="B11" s="168">
        <v>625100</v>
      </c>
      <c r="C11" s="169"/>
      <c r="D11" s="170"/>
      <c r="E11" s="287"/>
      <c r="F11" s="287"/>
      <c r="G11" s="170"/>
      <c r="H11" s="167">
        <f t="shared" si="0"/>
        <v>0</v>
      </c>
      <c r="I11" s="170"/>
      <c r="J11" s="170"/>
      <c r="K11" s="167">
        <f t="shared" si="1"/>
        <v>0</v>
      </c>
    </row>
    <row r="12" spans="1:11" ht="15">
      <c r="A12" s="14" t="s">
        <v>514</v>
      </c>
      <c r="B12" s="168">
        <v>4671044</v>
      </c>
      <c r="C12" s="169">
        <v>6550111</v>
      </c>
      <c r="D12" s="170">
        <v>902356</v>
      </c>
      <c r="E12" s="287">
        <v>767906</v>
      </c>
      <c r="F12" s="287"/>
      <c r="G12" s="170"/>
      <c r="H12" s="167">
        <f t="shared" si="0"/>
        <v>8220373</v>
      </c>
      <c r="I12" s="170">
        <v>131900</v>
      </c>
      <c r="J12" s="170">
        <v>0</v>
      </c>
      <c r="K12" s="167">
        <f t="shared" si="1"/>
        <v>8352273</v>
      </c>
    </row>
    <row r="13" spans="1:11" ht="15">
      <c r="A13" s="14" t="s">
        <v>609</v>
      </c>
      <c r="B13" s="168">
        <v>22456110</v>
      </c>
      <c r="C13" s="169">
        <v>11941484</v>
      </c>
      <c r="D13" s="170">
        <v>1837827</v>
      </c>
      <c r="E13" s="287">
        <v>2987322</v>
      </c>
      <c r="F13" s="287"/>
      <c r="G13" s="170"/>
      <c r="H13" s="167">
        <f t="shared" si="0"/>
        <v>16766633</v>
      </c>
      <c r="I13" s="170">
        <v>5735477</v>
      </c>
      <c r="J13" s="170"/>
      <c r="K13" s="167">
        <f t="shared" si="1"/>
        <v>22502110</v>
      </c>
    </row>
    <row r="14" spans="1:11" ht="15">
      <c r="A14" s="14" t="s">
        <v>515</v>
      </c>
      <c r="B14" s="168">
        <v>0</v>
      </c>
      <c r="C14" s="169"/>
      <c r="D14" s="170"/>
      <c r="E14" s="287">
        <v>0</v>
      </c>
      <c r="F14" s="287"/>
      <c r="G14" s="170"/>
      <c r="H14" s="167">
        <f t="shared" si="0"/>
        <v>0</v>
      </c>
      <c r="I14" s="170"/>
      <c r="J14" s="170"/>
      <c r="K14" s="167">
        <f t="shared" si="1"/>
        <v>0</v>
      </c>
    </row>
    <row r="15" spans="1:11" ht="15">
      <c r="A15" s="14" t="s">
        <v>684</v>
      </c>
      <c r="B15" s="168">
        <v>0</v>
      </c>
      <c r="C15" s="169"/>
      <c r="D15" s="170"/>
      <c r="E15" s="287">
        <v>440000</v>
      </c>
      <c r="F15" s="287"/>
      <c r="G15" s="170"/>
      <c r="H15" s="167">
        <f t="shared" si="0"/>
        <v>440000</v>
      </c>
      <c r="I15" s="170"/>
      <c r="J15" s="170"/>
      <c r="K15" s="167">
        <f t="shared" si="1"/>
        <v>440000</v>
      </c>
    </row>
    <row r="16" spans="1:11" ht="15">
      <c r="A16" s="14" t="s">
        <v>516</v>
      </c>
      <c r="B16" s="168">
        <v>0</v>
      </c>
      <c r="C16" s="169"/>
      <c r="D16" s="170"/>
      <c r="E16" s="287">
        <v>-440000</v>
      </c>
      <c r="F16" s="287"/>
      <c r="G16" s="170"/>
      <c r="H16" s="167">
        <f t="shared" si="0"/>
        <v>-440000</v>
      </c>
      <c r="I16" s="170">
        <v>41696985</v>
      </c>
      <c r="J16" s="170"/>
      <c r="K16" s="167">
        <f t="shared" si="1"/>
        <v>41256985</v>
      </c>
    </row>
    <row r="17" spans="1:11" ht="15">
      <c r="A17" s="14" t="s">
        <v>517</v>
      </c>
      <c r="B17" s="168">
        <v>666000</v>
      </c>
      <c r="C17" s="169"/>
      <c r="D17" s="170"/>
      <c r="E17" s="287"/>
      <c r="F17" s="287"/>
      <c r="G17" s="170"/>
      <c r="H17" s="167">
        <f t="shared" si="0"/>
        <v>0</v>
      </c>
      <c r="I17" s="170"/>
      <c r="J17" s="170"/>
      <c r="K17" s="167">
        <f t="shared" si="1"/>
        <v>0</v>
      </c>
    </row>
    <row r="18" spans="1:11" ht="15">
      <c r="A18" s="14" t="s">
        <v>518</v>
      </c>
      <c r="B18" s="168">
        <v>0</v>
      </c>
      <c r="C18" s="169"/>
      <c r="D18" s="170"/>
      <c r="E18" s="287">
        <v>172998</v>
      </c>
      <c r="F18" s="287"/>
      <c r="G18" s="170"/>
      <c r="H18" s="167">
        <f t="shared" si="0"/>
        <v>172998</v>
      </c>
      <c r="I18" s="170"/>
      <c r="J18" s="170"/>
      <c r="K18" s="167">
        <f t="shared" si="1"/>
        <v>172998</v>
      </c>
    </row>
    <row r="19" spans="1:11" ht="15">
      <c r="A19" s="14" t="s">
        <v>519</v>
      </c>
      <c r="B19" s="168">
        <v>0</v>
      </c>
      <c r="C19" s="169"/>
      <c r="D19" s="170"/>
      <c r="E19" s="287">
        <v>-40000</v>
      </c>
      <c r="F19" s="287"/>
      <c r="G19" s="170"/>
      <c r="H19" s="167">
        <f t="shared" si="0"/>
        <v>-40000</v>
      </c>
      <c r="I19" s="170"/>
      <c r="J19" s="170"/>
      <c r="K19" s="167">
        <f t="shared" si="1"/>
        <v>-40000</v>
      </c>
    </row>
    <row r="20" spans="1:11" ht="15">
      <c r="A20" s="14" t="s">
        <v>689</v>
      </c>
      <c r="B20" s="168">
        <v>0</v>
      </c>
      <c r="C20" s="169"/>
      <c r="D20" s="170"/>
      <c r="E20" s="287">
        <v>40000</v>
      </c>
      <c r="F20" s="287"/>
      <c r="G20" s="170"/>
      <c r="H20" s="167">
        <f t="shared" si="0"/>
        <v>40000</v>
      </c>
      <c r="I20" s="170"/>
      <c r="J20" s="170"/>
      <c r="K20" s="167">
        <f t="shared" si="1"/>
        <v>40000</v>
      </c>
    </row>
    <row r="21" spans="1:11" ht="15">
      <c r="A21" s="14" t="s">
        <v>520</v>
      </c>
      <c r="B21" s="168">
        <v>0</v>
      </c>
      <c r="C21" s="169"/>
      <c r="D21" s="170"/>
      <c r="E21" s="287"/>
      <c r="F21" s="287"/>
      <c r="G21" s="170"/>
      <c r="H21" s="167">
        <f t="shared" si="0"/>
        <v>0</v>
      </c>
      <c r="I21" s="170">
        <v>97088</v>
      </c>
      <c r="J21" s="170"/>
      <c r="K21" s="167">
        <f t="shared" si="1"/>
        <v>97088</v>
      </c>
    </row>
    <row r="22" spans="1:11" ht="15">
      <c r="A22" s="14" t="s">
        <v>521</v>
      </c>
      <c r="B22" s="168">
        <v>0</v>
      </c>
      <c r="C22" s="169"/>
      <c r="D22" s="170"/>
      <c r="E22" s="287"/>
      <c r="F22" s="287"/>
      <c r="G22" s="170"/>
      <c r="H22" s="167">
        <f t="shared" si="0"/>
        <v>0</v>
      </c>
      <c r="I22" s="170"/>
      <c r="J22" s="170"/>
      <c r="K22" s="167">
        <f t="shared" si="1"/>
        <v>0</v>
      </c>
    </row>
    <row r="23" spans="1:11" ht="15">
      <c r="A23" s="14" t="s">
        <v>522</v>
      </c>
      <c r="B23" s="168">
        <v>0</v>
      </c>
      <c r="C23" s="169"/>
      <c r="D23" s="170"/>
      <c r="E23" s="287">
        <v>0</v>
      </c>
      <c r="F23" s="287"/>
      <c r="G23" s="170"/>
      <c r="H23" s="167">
        <f t="shared" si="0"/>
        <v>0</v>
      </c>
      <c r="I23" s="170"/>
      <c r="J23" s="170"/>
      <c r="K23" s="167">
        <f t="shared" si="1"/>
        <v>0</v>
      </c>
    </row>
    <row r="24" spans="1:11" ht="15">
      <c r="A24" s="14" t="s">
        <v>523</v>
      </c>
      <c r="B24" s="168">
        <v>34213</v>
      </c>
      <c r="C24" s="169"/>
      <c r="D24" s="170"/>
      <c r="E24" s="287"/>
      <c r="F24" s="287"/>
      <c r="G24" s="170"/>
      <c r="H24" s="167">
        <f t="shared" si="0"/>
        <v>0</v>
      </c>
      <c r="I24" s="170"/>
      <c r="J24" s="170"/>
      <c r="K24" s="167">
        <f t="shared" si="1"/>
        <v>0</v>
      </c>
    </row>
    <row r="25" spans="1:11" ht="15">
      <c r="A25" s="14" t="s">
        <v>524</v>
      </c>
      <c r="B25" s="168">
        <v>136400</v>
      </c>
      <c r="C25" s="169">
        <v>734541</v>
      </c>
      <c r="D25" s="170">
        <v>158028</v>
      </c>
      <c r="E25" s="287">
        <v>3527283</v>
      </c>
      <c r="F25" s="287"/>
      <c r="G25" s="170"/>
      <c r="H25" s="167">
        <f t="shared" si="0"/>
        <v>4419852</v>
      </c>
      <c r="I25" s="170">
        <v>1433011</v>
      </c>
      <c r="J25" s="170"/>
      <c r="K25" s="167">
        <f t="shared" si="1"/>
        <v>5852863</v>
      </c>
    </row>
    <row r="26" spans="1:11" ht="15">
      <c r="A26" s="14" t="s">
        <v>525</v>
      </c>
      <c r="B26" s="168">
        <v>0</v>
      </c>
      <c r="C26" s="169"/>
      <c r="D26" s="170"/>
      <c r="E26" s="287"/>
      <c r="F26" s="287"/>
      <c r="G26" s="170"/>
      <c r="H26" s="167">
        <f t="shared" si="0"/>
        <v>0</v>
      </c>
      <c r="I26" s="170"/>
      <c r="J26" s="170"/>
      <c r="K26" s="167">
        <f t="shared" si="1"/>
        <v>0</v>
      </c>
    </row>
    <row r="27" spans="1:11" ht="15">
      <c r="A27" s="14" t="s">
        <v>526</v>
      </c>
      <c r="B27" s="168">
        <v>70100</v>
      </c>
      <c r="C27" s="169">
        <v>39671</v>
      </c>
      <c r="D27" s="170">
        <v>-1015634</v>
      </c>
      <c r="E27" s="287">
        <v>945963</v>
      </c>
      <c r="F27" s="287">
        <v>30000</v>
      </c>
      <c r="G27" s="170"/>
      <c r="H27" s="167">
        <f t="shared" si="0"/>
        <v>0</v>
      </c>
      <c r="I27" s="170"/>
      <c r="J27" s="170"/>
      <c r="K27" s="167">
        <f t="shared" si="1"/>
        <v>0</v>
      </c>
    </row>
    <row r="28" spans="1:11" ht="15">
      <c r="A28" s="14" t="s">
        <v>685</v>
      </c>
      <c r="B28" s="168">
        <v>0</v>
      </c>
      <c r="C28" s="169"/>
      <c r="D28" s="170"/>
      <c r="E28" s="287"/>
      <c r="F28" s="287">
        <v>6418021</v>
      </c>
      <c r="G28" s="170"/>
      <c r="H28" s="167">
        <f t="shared" si="0"/>
        <v>6418021</v>
      </c>
      <c r="I28" s="170"/>
      <c r="J28" s="170"/>
      <c r="K28" s="167">
        <f t="shared" si="1"/>
        <v>6418021</v>
      </c>
    </row>
    <row r="29" spans="1:11" ht="15">
      <c r="A29" s="14" t="s">
        <v>527</v>
      </c>
      <c r="B29" s="168">
        <v>0</v>
      </c>
      <c r="C29" s="169"/>
      <c r="D29" s="170"/>
      <c r="E29" s="287"/>
      <c r="F29" s="287">
        <v>100000</v>
      </c>
      <c r="G29" s="170"/>
      <c r="H29" s="167">
        <f t="shared" si="0"/>
        <v>100000</v>
      </c>
      <c r="I29" s="170"/>
      <c r="J29" s="170"/>
      <c r="K29" s="167">
        <f t="shared" si="1"/>
        <v>100000</v>
      </c>
    </row>
    <row r="30" spans="1:11" ht="15">
      <c r="A30" s="14" t="s">
        <v>686</v>
      </c>
      <c r="B30" s="168">
        <v>0</v>
      </c>
      <c r="C30" s="169"/>
      <c r="D30" s="170"/>
      <c r="E30" s="287"/>
      <c r="F30" s="287">
        <v>-100000</v>
      </c>
      <c r="G30" s="170"/>
      <c r="H30" s="167">
        <f t="shared" si="0"/>
        <v>-100000</v>
      </c>
      <c r="I30" s="170"/>
      <c r="J30" s="170"/>
      <c r="K30" s="167">
        <f t="shared" si="1"/>
        <v>-100000</v>
      </c>
    </row>
    <row r="31" spans="1:11" ht="15">
      <c r="A31" s="14" t="s">
        <v>687</v>
      </c>
      <c r="B31" s="168">
        <v>974107</v>
      </c>
      <c r="C31" s="169"/>
      <c r="D31" s="170"/>
      <c r="E31" s="287">
        <v>413551</v>
      </c>
      <c r="F31" s="287"/>
      <c r="G31" s="170"/>
      <c r="H31" s="167">
        <f t="shared" si="0"/>
        <v>413551</v>
      </c>
      <c r="I31" s="170"/>
      <c r="J31" s="170"/>
      <c r="K31" s="167">
        <f t="shared" si="1"/>
        <v>413551</v>
      </c>
    </row>
    <row r="32" spans="1:11" ht="15">
      <c r="A32" s="14" t="s">
        <v>608</v>
      </c>
      <c r="B32" s="168">
        <v>-5774075</v>
      </c>
      <c r="C32" s="169">
        <v>0</v>
      </c>
      <c r="D32" s="170">
        <v>0</v>
      </c>
      <c r="E32" s="287">
        <v>5270801</v>
      </c>
      <c r="F32" s="287"/>
      <c r="G32" s="170"/>
      <c r="H32" s="167">
        <f t="shared" si="0"/>
        <v>5270801</v>
      </c>
      <c r="I32" s="170">
        <v>1847298</v>
      </c>
      <c r="J32" s="170"/>
      <c r="K32" s="167">
        <f t="shared" si="1"/>
        <v>7118099</v>
      </c>
    </row>
    <row r="33" spans="1:11" ht="15">
      <c r="A33" s="14" t="s">
        <v>528</v>
      </c>
      <c r="B33" s="168">
        <v>0</v>
      </c>
      <c r="C33" s="169"/>
      <c r="D33" s="170"/>
      <c r="E33" s="287"/>
      <c r="F33" s="287"/>
      <c r="G33" s="170">
        <v>527500</v>
      </c>
      <c r="H33" s="167">
        <f t="shared" si="0"/>
        <v>527500</v>
      </c>
      <c r="I33" s="170"/>
      <c r="J33" s="170"/>
      <c r="K33" s="167">
        <f t="shared" si="1"/>
        <v>527500</v>
      </c>
    </row>
    <row r="34" spans="1:11" ht="15">
      <c r="A34" s="14" t="s">
        <v>529</v>
      </c>
      <c r="B34" s="168">
        <v>0</v>
      </c>
      <c r="C34" s="169"/>
      <c r="D34" s="170"/>
      <c r="E34" s="287"/>
      <c r="F34" s="287"/>
      <c r="G34" s="170">
        <v>-2134431</v>
      </c>
      <c r="H34" s="167">
        <f t="shared" si="0"/>
        <v>-2134431</v>
      </c>
      <c r="I34" s="170"/>
      <c r="J34" s="170"/>
      <c r="K34" s="167">
        <f t="shared" si="1"/>
        <v>-2134431</v>
      </c>
    </row>
    <row r="35" spans="1:11" ht="15">
      <c r="A35" s="14" t="s">
        <v>530</v>
      </c>
      <c r="B35" s="168">
        <v>0</v>
      </c>
      <c r="C35" s="169"/>
      <c r="D35" s="170"/>
      <c r="E35" s="287"/>
      <c r="F35" s="287"/>
      <c r="G35" s="170">
        <v>357210</v>
      </c>
      <c r="H35" s="167">
        <f t="shared" si="0"/>
        <v>357210</v>
      </c>
      <c r="I35" s="170"/>
      <c r="J35" s="170"/>
      <c r="K35" s="167">
        <f t="shared" si="1"/>
        <v>357210</v>
      </c>
    </row>
    <row r="36" spans="1:11" ht="15">
      <c r="A36" s="14" t="s">
        <v>531</v>
      </c>
      <c r="B36" s="168">
        <v>0</v>
      </c>
      <c r="C36" s="169"/>
      <c r="D36" s="170"/>
      <c r="E36" s="287"/>
      <c r="F36" s="287"/>
      <c r="G36" s="170">
        <v>4489887</v>
      </c>
      <c r="H36" s="167">
        <f t="shared" si="0"/>
        <v>4489887</v>
      </c>
      <c r="I36" s="170"/>
      <c r="J36" s="170"/>
      <c r="K36" s="167">
        <f t="shared" si="1"/>
        <v>4489887</v>
      </c>
    </row>
    <row r="37" spans="1:11" ht="15">
      <c r="A37" s="14" t="s">
        <v>532</v>
      </c>
      <c r="B37" s="168">
        <v>0</v>
      </c>
      <c r="C37" s="169"/>
      <c r="D37" s="170"/>
      <c r="E37" s="287"/>
      <c r="F37" s="287">
        <v>-133351507</v>
      </c>
      <c r="G37" s="170"/>
      <c r="H37" s="167">
        <f t="shared" si="0"/>
        <v>-133351507</v>
      </c>
      <c r="I37" s="170"/>
      <c r="J37" s="170"/>
      <c r="K37" s="167">
        <f t="shared" si="1"/>
        <v>-133351507</v>
      </c>
    </row>
    <row r="38" spans="1:11" ht="15">
      <c r="A38" s="14" t="s">
        <v>533</v>
      </c>
      <c r="B38" s="168">
        <v>54673881</v>
      </c>
      <c r="C38" s="169"/>
      <c r="D38" s="170"/>
      <c r="E38" s="287"/>
      <c r="F38" s="287"/>
      <c r="G38" s="170"/>
      <c r="H38" s="167">
        <f t="shared" si="0"/>
        <v>0</v>
      </c>
      <c r="I38" s="170"/>
      <c r="J38" s="169"/>
      <c r="K38" s="167">
        <f t="shared" si="1"/>
        <v>0</v>
      </c>
    </row>
    <row r="39" spans="1:11" ht="15">
      <c r="A39" s="14" t="s">
        <v>688</v>
      </c>
      <c r="B39" s="168">
        <v>0</v>
      </c>
      <c r="C39" s="169"/>
      <c r="D39" s="170"/>
      <c r="E39" s="287"/>
      <c r="F39" s="287"/>
      <c r="G39" s="170"/>
      <c r="H39" s="167">
        <f t="shared" si="0"/>
        <v>0</v>
      </c>
      <c r="I39" s="170"/>
      <c r="J39" s="169">
        <v>90000000</v>
      </c>
      <c r="K39" s="167">
        <f t="shared" si="1"/>
        <v>90000000</v>
      </c>
    </row>
    <row r="40" spans="1:11" ht="15">
      <c r="A40" s="135" t="s">
        <v>534</v>
      </c>
      <c r="B40" s="171">
        <f>SUM(B6:B39)</f>
        <v>68603570</v>
      </c>
      <c r="C40" s="171">
        <f aca="true" t="shared" si="2" ref="C40:H40">SUM(C6:C39)</f>
        <v>17614607</v>
      </c>
      <c r="D40" s="171">
        <f t="shared" si="2"/>
        <v>1722777</v>
      </c>
      <c r="E40" s="171">
        <f t="shared" si="2"/>
        <v>23030774</v>
      </c>
      <c r="F40" s="171">
        <f t="shared" si="2"/>
        <v>-123335065</v>
      </c>
      <c r="G40" s="171">
        <f t="shared" si="2"/>
        <v>3240166</v>
      </c>
      <c r="H40" s="171">
        <f t="shared" si="2"/>
        <v>-77726741</v>
      </c>
      <c r="I40" s="171">
        <f>SUM(I6:I39)</f>
        <v>38786821</v>
      </c>
      <c r="J40" s="171">
        <f>SUM(J6:J39)</f>
        <v>107543490</v>
      </c>
      <c r="K40" s="171">
        <f>SUM(K6:K39)</f>
        <v>68603570</v>
      </c>
    </row>
  </sheetData>
  <sheetProtection/>
  <mergeCells count="1">
    <mergeCell ref="J4:J5"/>
  </mergeCells>
  <printOptions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9.57421875" style="0" customWidth="1"/>
    <col min="2" max="2" width="10.7109375" style="0" customWidth="1"/>
    <col min="3" max="3" width="20.28125" style="0" customWidth="1"/>
    <col min="4" max="4" width="17.8515625" style="0" customWidth="1"/>
  </cols>
  <sheetData>
    <row r="1" ht="15">
      <c r="A1" s="120" t="s">
        <v>651</v>
      </c>
    </row>
    <row r="2" spans="1:4" ht="15">
      <c r="A2" s="333" t="s">
        <v>638</v>
      </c>
      <c r="B2" s="334"/>
      <c r="C2" s="334"/>
      <c r="D2" s="334"/>
    </row>
    <row r="3" spans="1:4" ht="15">
      <c r="A3" s="328" t="s">
        <v>652</v>
      </c>
      <c r="B3" s="329"/>
      <c r="C3" s="329"/>
      <c r="D3" s="329"/>
    </row>
    <row r="4" ht="18">
      <c r="A4" s="23"/>
    </row>
    <row r="6" spans="1:4" ht="15">
      <c r="A6" s="340" t="s">
        <v>82</v>
      </c>
      <c r="B6" s="342" t="s">
        <v>83</v>
      </c>
      <c r="C6" s="343" t="s">
        <v>372</v>
      </c>
      <c r="D6" s="344"/>
    </row>
    <row r="7" spans="1:4" ht="15">
      <c r="A7" s="341"/>
      <c r="B7" s="341"/>
      <c r="C7" s="3" t="s">
        <v>555</v>
      </c>
      <c r="D7" s="3" t="s">
        <v>17</v>
      </c>
    </row>
    <row r="8" spans="1:4" ht="15">
      <c r="A8" s="14" t="s">
        <v>447</v>
      </c>
      <c r="B8" s="14" t="s">
        <v>118</v>
      </c>
      <c r="C8" s="170">
        <v>143113000</v>
      </c>
      <c r="D8" s="170">
        <v>9761493</v>
      </c>
    </row>
    <row r="9" spans="1:4" ht="25.5" customHeight="1">
      <c r="A9" s="9"/>
      <c r="B9" s="6"/>
      <c r="C9" s="172"/>
      <c r="D9" s="172"/>
    </row>
    <row r="10" spans="1:4" ht="15">
      <c r="A10" s="91" t="s">
        <v>448</v>
      </c>
      <c r="B10" s="91" t="s">
        <v>118</v>
      </c>
      <c r="C10" s="173"/>
      <c r="D10" s="173"/>
    </row>
  </sheetData>
  <sheetProtection/>
  <mergeCells count="5">
    <mergeCell ref="A2:D2"/>
    <mergeCell ref="A3:D3"/>
    <mergeCell ref="A6:A7"/>
    <mergeCell ref="B6:B7"/>
    <mergeCell ref="C6:D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B1">
      <selection activeCell="L21" sqref="L21"/>
    </sheetView>
  </sheetViews>
  <sheetFormatPr defaultColWidth="9.140625" defaultRowHeight="15"/>
  <cols>
    <col min="1" max="1" width="5.7109375" style="80" hidden="1" customWidth="1"/>
    <col min="2" max="2" width="42.57421875" style="80" customWidth="1"/>
    <col min="3" max="3" width="12.421875" style="177" customWidth="1"/>
    <col min="4" max="4" width="12.57421875" style="177" customWidth="1"/>
    <col min="5" max="5" width="12.28125" style="177" customWidth="1"/>
    <col min="6" max="6" width="8.57421875" style="191" hidden="1" customWidth="1"/>
    <col min="7" max="7" width="14.7109375" style="191" customWidth="1"/>
    <col min="8" max="8" width="9.140625" style="191" customWidth="1"/>
    <col min="9" max="9" width="8.28125" style="191" customWidth="1"/>
    <col min="10" max="10" width="8.421875" style="191" customWidth="1"/>
    <col min="11" max="16384" width="9.140625" style="80" customWidth="1"/>
  </cols>
  <sheetData>
    <row r="1" ht="15.75">
      <c r="B1" s="120" t="s">
        <v>633</v>
      </c>
    </row>
    <row r="2" ht="15.75">
      <c r="B2" s="81" t="s">
        <v>634</v>
      </c>
    </row>
    <row r="4" spans="1:10" ht="15.75">
      <c r="A4" s="324" t="s">
        <v>382</v>
      </c>
      <c r="B4" s="325"/>
      <c r="C4" s="325"/>
      <c r="D4" s="325"/>
      <c r="E4" s="325"/>
      <c r="F4" s="192"/>
      <c r="G4" s="193"/>
      <c r="H4" s="193"/>
      <c r="I4" s="193"/>
      <c r="J4" s="193"/>
    </row>
    <row r="5" spans="1:10" s="84" customFormat="1" ht="36.75" customHeight="1">
      <c r="A5" s="82" t="s">
        <v>383</v>
      </c>
      <c r="B5" s="83" t="s">
        <v>384</v>
      </c>
      <c r="C5" s="182" t="s">
        <v>385</v>
      </c>
      <c r="D5" s="182" t="s">
        <v>386</v>
      </c>
      <c r="E5" s="182" t="s">
        <v>387</v>
      </c>
      <c r="F5" s="194"/>
      <c r="G5" s="195" t="s">
        <v>362</v>
      </c>
      <c r="H5" s="299" t="s">
        <v>363</v>
      </c>
      <c r="I5" s="299" t="s">
        <v>388</v>
      </c>
      <c r="J5" s="299" t="s">
        <v>5</v>
      </c>
    </row>
    <row r="6" spans="1:10" ht="15.75" hidden="1">
      <c r="A6" s="85"/>
      <c r="B6" s="85"/>
      <c r="C6" s="183"/>
      <c r="D6" s="183"/>
      <c r="E6" s="183"/>
      <c r="F6" s="196"/>
      <c r="G6" s="196"/>
      <c r="H6" s="196"/>
      <c r="I6" s="196"/>
      <c r="J6" s="196"/>
    </row>
    <row r="7" spans="1:10" ht="15.75" hidden="1">
      <c r="A7" s="86" t="s">
        <v>389</v>
      </c>
      <c r="B7" s="87" t="s">
        <v>390</v>
      </c>
      <c r="C7" s="184">
        <v>2516</v>
      </c>
      <c r="D7" s="184">
        <v>2516</v>
      </c>
      <c r="E7" s="184"/>
      <c r="F7" s="197"/>
      <c r="G7" s="198"/>
      <c r="H7" s="198"/>
      <c r="I7" s="198"/>
      <c r="J7" s="198"/>
    </row>
    <row r="8" spans="1:10" ht="15.75" hidden="1">
      <c r="A8" s="86" t="s">
        <v>391</v>
      </c>
      <c r="B8" s="87" t="s">
        <v>392</v>
      </c>
      <c r="C8" s="184">
        <v>0</v>
      </c>
      <c r="D8" s="184">
        <v>0</v>
      </c>
      <c r="E8" s="184"/>
      <c r="F8" s="197"/>
      <c r="G8" s="198"/>
      <c r="H8" s="198"/>
      <c r="I8" s="198"/>
      <c r="J8" s="198"/>
    </row>
    <row r="9" spans="1:10" ht="15.75" hidden="1">
      <c r="A9" s="86" t="s">
        <v>393</v>
      </c>
      <c r="B9" s="87" t="s">
        <v>394</v>
      </c>
      <c r="C9" s="184">
        <v>0</v>
      </c>
      <c r="D9" s="184">
        <v>0</v>
      </c>
      <c r="E9" s="184"/>
      <c r="F9" s="197"/>
      <c r="G9" s="198"/>
      <c r="H9" s="198"/>
      <c r="I9" s="198"/>
      <c r="J9" s="198"/>
    </row>
    <row r="10" spans="1:10" ht="25.5" hidden="1">
      <c r="A10" s="86" t="s">
        <v>395</v>
      </c>
      <c r="B10" s="87" t="s">
        <v>396</v>
      </c>
      <c r="C10" s="184">
        <v>0</v>
      </c>
      <c r="D10" s="184">
        <v>0</v>
      </c>
      <c r="E10" s="184"/>
      <c r="F10" s="197"/>
      <c r="G10" s="198"/>
      <c r="H10" s="198"/>
      <c r="I10" s="198"/>
      <c r="J10" s="198"/>
    </row>
    <row r="11" spans="1:10" ht="15.75" hidden="1">
      <c r="A11" s="86" t="s">
        <v>397</v>
      </c>
      <c r="B11" s="87" t="s">
        <v>398</v>
      </c>
      <c r="C11" s="184">
        <v>0</v>
      </c>
      <c r="D11" s="184">
        <v>0</v>
      </c>
      <c r="E11" s="184"/>
      <c r="F11" s="197"/>
      <c r="G11" s="198"/>
      <c r="H11" s="198"/>
      <c r="I11" s="198"/>
      <c r="J11" s="198"/>
    </row>
    <row r="12" spans="1:10" ht="15.75" hidden="1">
      <c r="A12" s="86" t="s">
        <v>399</v>
      </c>
      <c r="B12" s="87" t="s">
        <v>400</v>
      </c>
      <c r="C12" s="184">
        <v>0</v>
      </c>
      <c r="D12" s="184">
        <v>0</v>
      </c>
      <c r="E12" s="184"/>
      <c r="F12" s="197"/>
      <c r="G12" s="198"/>
      <c r="H12" s="198"/>
      <c r="I12" s="198"/>
      <c r="J12" s="198"/>
    </row>
    <row r="13" spans="1:10" ht="15.75" hidden="1">
      <c r="A13" s="86" t="s">
        <v>401</v>
      </c>
      <c r="B13" s="87" t="s">
        <v>402</v>
      </c>
      <c r="C13" s="184">
        <v>0</v>
      </c>
      <c r="D13" s="184">
        <v>0</v>
      </c>
      <c r="E13" s="184"/>
      <c r="F13" s="197"/>
      <c r="G13" s="198"/>
      <c r="H13" s="198"/>
      <c r="I13" s="198"/>
      <c r="J13" s="198"/>
    </row>
    <row r="14" spans="1:10" ht="15.75" hidden="1">
      <c r="A14" s="86" t="s">
        <v>403</v>
      </c>
      <c r="B14" s="87" t="s">
        <v>404</v>
      </c>
      <c r="C14" s="184">
        <v>0</v>
      </c>
      <c r="D14" s="184">
        <v>0</v>
      </c>
      <c r="E14" s="184"/>
      <c r="F14" s="197"/>
      <c r="G14" s="198"/>
      <c r="H14" s="198"/>
      <c r="I14" s="198"/>
      <c r="J14" s="198"/>
    </row>
    <row r="15" spans="1:10" ht="15.75" hidden="1">
      <c r="A15" s="86" t="s">
        <v>405</v>
      </c>
      <c r="B15" s="87" t="s">
        <v>406</v>
      </c>
      <c r="C15" s="184">
        <v>0</v>
      </c>
      <c r="D15" s="184">
        <v>0</v>
      </c>
      <c r="E15" s="184"/>
      <c r="F15" s="197"/>
      <c r="G15" s="198"/>
      <c r="H15" s="198"/>
      <c r="I15" s="198"/>
      <c r="J15" s="198"/>
    </row>
    <row r="16" spans="1:10" ht="15.75" hidden="1">
      <c r="A16" s="86" t="s">
        <v>407</v>
      </c>
      <c r="B16" s="87" t="s">
        <v>408</v>
      </c>
      <c r="C16" s="184">
        <v>0</v>
      </c>
      <c r="D16" s="184">
        <v>0</v>
      </c>
      <c r="E16" s="184"/>
      <c r="F16" s="197"/>
      <c r="G16" s="198"/>
      <c r="H16" s="198"/>
      <c r="I16" s="198"/>
      <c r="J16" s="198"/>
    </row>
    <row r="17" spans="1:10" ht="15.75" hidden="1">
      <c r="A17" s="86" t="s">
        <v>409</v>
      </c>
      <c r="B17" s="87" t="s">
        <v>410</v>
      </c>
      <c r="C17" s="184">
        <v>0</v>
      </c>
      <c r="D17" s="184">
        <v>0</v>
      </c>
      <c r="E17" s="184"/>
      <c r="F17" s="197"/>
      <c r="G17" s="198"/>
      <c r="H17" s="198"/>
      <c r="I17" s="198"/>
      <c r="J17" s="198"/>
    </row>
    <row r="18" spans="1:10" ht="15.75" hidden="1">
      <c r="A18" s="86" t="s">
        <v>411</v>
      </c>
      <c r="B18" s="87" t="s">
        <v>412</v>
      </c>
      <c r="C18" s="184">
        <v>0</v>
      </c>
      <c r="D18" s="184">
        <v>0</v>
      </c>
      <c r="E18" s="184"/>
      <c r="F18" s="197"/>
      <c r="G18" s="198"/>
      <c r="H18" s="198"/>
      <c r="I18" s="198"/>
      <c r="J18" s="198"/>
    </row>
    <row r="19" spans="1:10" ht="15.75" hidden="1">
      <c r="A19" s="86" t="s">
        <v>413</v>
      </c>
      <c r="B19" s="87" t="s">
        <v>414</v>
      </c>
      <c r="C19" s="184">
        <v>0</v>
      </c>
      <c r="D19" s="184">
        <v>0</v>
      </c>
      <c r="E19" s="184"/>
      <c r="F19" s="197"/>
      <c r="G19" s="198"/>
      <c r="H19" s="198"/>
      <c r="I19" s="198"/>
      <c r="J19" s="198"/>
    </row>
    <row r="20" spans="1:10" ht="15.75" hidden="1">
      <c r="A20" s="86" t="s">
        <v>415</v>
      </c>
      <c r="B20" s="87" t="s">
        <v>416</v>
      </c>
      <c r="C20" s="184">
        <v>0</v>
      </c>
      <c r="D20" s="184">
        <v>0</v>
      </c>
      <c r="E20" s="184"/>
      <c r="F20" s="197"/>
      <c r="G20" s="198"/>
      <c r="H20" s="198"/>
      <c r="I20" s="198"/>
      <c r="J20" s="198"/>
    </row>
    <row r="21" spans="1:11" ht="15.75">
      <c r="A21" s="86"/>
      <c r="B21" s="89" t="s">
        <v>417</v>
      </c>
      <c r="C21" s="185">
        <v>229219000</v>
      </c>
      <c r="D21" s="185">
        <v>132374743</v>
      </c>
      <c r="E21" s="186">
        <v>61831593</v>
      </c>
      <c r="F21" s="186">
        <v>61831593</v>
      </c>
      <c r="G21" s="186">
        <v>61831593</v>
      </c>
      <c r="H21" s="198"/>
      <c r="I21" s="198"/>
      <c r="J21" s="198"/>
      <c r="K21"/>
    </row>
    <row r="22" spans="1:10" ht="15.75">
      <c r="A22" s="86" t="s">
        <v>418</v>
      </c>
      <c r="B22" s="87" t="s">
        <v>449</v>
      </c>
      <c r="C22" s="184"/>
      <c r="D22" s="184"/>
      <c r="E22" s="188"/>
      <c r="F22" s="199"/>
      <c r="G22" s="198"/>
      <c r="H22" s="198"/>
      <c r="I22" s="198"/>
      <c r="J22" s="198"/>
    </row>
    <row r="23" spans="1:10" ht="15.75">
      <c r="A23" s="86" t="s">
        <v>419</v>
      </c>
      <c r="B23" s="87" t="s">
        <v>450</v>
      </c>
      <c r="C23" s="184"/>
      <c r="D23" s="184"/>
      <c r="E23" s="188"/>
      <c r="F23" s="199"/>
      <c r="G23" s="198"/>
      <c r="H23" s="198"/>
      <c r="I23" s="198"/>
      <c r="J23" s="198"/>
    </row>
    <row r="24" spans="1:10" ht="15.75" hidden="1">
      <c r="A24" s="86" t="s">
        <v>421</v>
      </c>
      <c r="B24" s="87"/>
      <c r="C24" s="184"/>
      <c r="D24" s="184"/>
      <c r="E24" s="188"/>
      <c r="F24" s="199"/>
      <c r="G24" s="198"/>
      <c r="H24" s="198"/>
      <c r="I24" s="198"/>
      <c r="J24" s="198"/>
    </row>
    <row r="25" spans="1:10" ht="15.75" hidden="1">
      <c r="A25" s="86" t="s">
        <v>422</v>
      </c>
      <c r="B25" s="87"/>
      <c r="C25" s="184"/>
      <c r="D25" s="184"/>
      <c r="E25" s="188"/>
      <c r="F25" s="199"/>
      <c r="G25" s="198"/>
      <c r="H25" s="198"/>
      <c r="I25" s="198"/>
      <c r="J25" s="198"/>
    </row>
    <row r="26" spans="1:10" ht="15.75" hidden="1">
      <c r="A26" s="86" t="s">
        <v>423</v>
      </c>
      <c r="B26" s="87"/>
      <c r="C26" s="184"/>
      <c r="D26" s="184"/>
      <c r="E26" s="188"/>
      <c r="F26" s="199"/>
      <c r="G26" s="198"/>
      <c r="H26" s="198"/>
      <c r="I26" s="198"/>
      <c r="J26" s="198"/>
    </row>
    <row r="27" spans="1:10" ht="15.75" hidden="1">
      <c r="A27" s="86" t="s">
        <v>424</v>
      </c>
      <c r="B27" s="87"/>
      <c r="C27" s="184"/>
      <c r="D27" s="184"/>
      <c r="E27" s="188"/>
      <c r="F27" s="199"/>
      <c r="G27" s="198"/>
      <c r="H27" s="198"/>
      <c r="I27" s="198"/>
      <c r="J27" s="198"/>
    </row>
    <row r="28" spans="1:10" ht="15.75" hidden="1">
      <c r="A28" s="86" t="s">
        <v>425</v>
      </c>
      <c r="B28" s="87"/>
      <c r="C28" s="184"/>
      <c r="D28" s="184"/>
      <c r="E28" s="188"/>
      <c r="F28" s="199"/>
      <c r="G28" s="198"/>
      <c r="H28" s="198"/>
      <c r="I28" s="198"/>
      <c r="J28" s="198"/>
    </row>
    <row r="29" spans="1:10" ht="15.75" hidden="1">
      <c r="A29" s="86" t="s">
        <v>426</v>
      </c>
      <c r="B29" s="87"/>
      <c r="C29" s="184"/>
      <c r="D29" s="184"/>
      <c r="E29" s="188"/>
      <c r="F29" s="199"/>
      <c r="G29" s="198"/>
      <c r="H29" s="198"/>
      <c r="I29" s="198"/>
      <c r="J29" s="198"/>
    </row>
    <row r="30" spans="1:10" ht="15.75" hidden="1">
      <c r="A30" s="86" t="s">
        <v>427</v>
      </c>
      <c r="B30" s="87"/>
      <c r="C30" s="184"/>
      <c r="D30" s="184"/>
      <c r="E30" s="188"/>
      <c r="F30" s="199"/>
      <c r="G30" s="198"/>
      <c r="H30" s="198"/>
      <c r="I30" s="198"/>
      <c r="J30" s="198"/>
    </row>
    <row r="31" spans="1:10" ht="15.75" hidden="1">
      <c r="A31" s="86" t="s">
        <v>428</v>
      </c>
      <c r="B31" s="87"/>
      <c r="C31" s="184"/>
      <c r="D31" s="184"/>
      <c r="E31" s="188"/>
      <c r="F31" s="199"/>
      <c r="G31" s="198"/>
      <c r="H31" s="198"/>
      <c r="I31" s="198"/>
      <c r="J31" s="198"/>
    </row>
    <row r="32" spans="1:10" ht="15.75" hidden="1">
      <c r="A32" s="86" t="s">
        <v>429</v>
      </c>
      <c r="B32" s="87"/>
      <c r="C32" s="184"/>
      <c r="D32" s="184"/>
      <c r="E32" s="188"/>
      <c r="F32" s="199"/>
      <c r="G32" s="198"/>
      <c r="H32" s="198"/>
      <c r="I32" s="198"/>
      <c r="J32" s="198"/>
    </row>
    <row r="33" spans="1:10" ht="15.75" hidden="1">
      <c r="A33" s="86" t="s">
        <v>430</v>
      </c>
      <c r="B33" s="87"/>
      <c r="C33" s="184"/>
      <c r="D33" s="184"/>
      <c r="E33" s="188"/>
      <c r="F33" s="199"/>
      <c r="G33" s="198"/>
      <c r="H33" s="198"/>
      <c r="I33" s="198"/>
      <c r="J33" s="198"/>
    </row>
    <row r="34" spans="1:10" ht="15.75">
      <c r="A34" s="86" t="s">
        <v>431</v>
      </c>
      <c r="B34" s="87" t="s">
        <v>451</v>
      </c>
      <c r="C34" s="184">
        <v>1000000</v>
      </c>
      <c r="D34" s="184">
        <v>9801864</v>
      </c>
      <c r="E34" s="188">
        <v>9795714</v>
      </c>
      <c r="F34" s="199"/>
      <c r="G34" s="322">
        <f>E34</f>
        <v>9795714</v>
      </c>
      <c r="H34" s="198"/>
      <c r="I34" s="198"/>
      <c r="J34" s="198"/>
    </row>
    <row r="35" spans="1:10" ht="15.75" hidden="1">
      <c r="A35" s="86" t="s">
        <v>432</v>
      </c>
      <c r="B35" s="87"/>
      <c r="C35" s="184"/>
      <c r="D35" s="184"/>
      <c r="E35" s="188"/>
      <c r="F35" s="199"/>
      <c r="G35" s="322">
        <f aca="true" t="shared" si="0" ref="G35:G86">E35</f>
        <v>0</v>
      </c>
      <c r="H35" s="198"/>
      <c r="I35" s="198"/>
      <c r="J35" s="198"/>
    </row>
    <row r="36" spans="1:10" ht="15.75">
      <c r="A36" s="86"/>
      <c r="B36" s="87" t="s">
        <v>602</v>
      </c>
      <c r="C36" s="184">
        <v>906000</v>
      </c>
      <c r="D36" s="184">
        <v>2527340</v>
      </c>
      <c r="E36" s="188">
        <v>2527340</v>
      </c>
      <c r="F36" s="199"/>
      <c r="G36" s="322">
        <f t="shared" si="0"/>
        <v>2527340</v>
      </c>
      <c r="H36" s="198"/>
      <c r="I36" s="198"/>
      <c r="J36" s="198"/>
    </row>
    <row r="37" spans="1:10" ht="15.75">
      <c r="A37" s="86" t="s">
        <v>433</v>
      </c>
      <c r="B37" s="87" t="s">
        <v>452</v>
      </c>
      <c r="C37" s="184">
        <v>0</v>
      </c>
      <c r="D37" s="184">
        <v>63000</v>
      </c>
      <c r="E37" s="188">
        <v>63000</v>
      </c>
      <c r="F37" s="199"/>
      <c r="G37" s="322">
        <f t="shared" si="0"/>
        <v>63000</v>
      </c>
      <c r="H37" s="198"/>
      <c r="I37" s="198"/>
      <c r="J37" s="198"/>
    </row>
    <row r="38" spans="1:10" ht="15.75" hidden="1">
      <c r="A38" s="86" t="s">
        <v>435</v>
      </c>
      <c r="B38" s="87"/>
      <c r="C38" s="184"/>
      <c r="D38" s="184"/>
      <c r="E38" s="188"/>
      <c r="F38" s="199"/>
      <c r="G38" s="322">
        <f t="shared" si="0"/>
        <v>0</v>
      </c>
      <c r="H38" s="198"/>
      <c r="I38" s="198"/>
      <c r="J38" s="198"/>
    </row>
    <row r="39" spans="1:10" ht="15.75" hidden="1">
      <c r="A39" s="86" t="s">
        <v>436</v>
      </c>
      <c r="B39" s="87"/>
      <c r="C39" s="184"/>
      <c r="D39" s="184"/>
      <c r="E39" s="188"/>
      <c r="F39" s="199"/>
      <c r="G39" s="322">
        <f t="shared" si="0"/>
        <v>0</v>
      </c>
      <c r="H39" s="198"/>
      <c r="I39" s="198"/>
      <c r="J39" s="198"/>
    </row>
    <row r="40" spans="1:10" ht="15.75" hidden="1">
      <c r="A40" s="86" t="s">
        <v>437</v>
      </c>
      <c r="B40" s="87"/>
      <c r="C40" s="184"/>
      <c r="D40" s="184"/>
      <c r="E40" s="188"/>
      <c r="F40" s="199"/>
      <c r="G40" s="322">
        <f t="shared" si="0"/>
        <v>0</v>
      </c>
      <c r="H40" s="198"/>
      <c r="I40" s="198"/>
      <c r="J40" s="198"/>
    </row>
    <row r="41" spans="1:10" ht="15.75">
      <c r="A41" s="86"/>
      <c r="B41" s="87" t="s">
        <v>453</v>
      </c>
      <c r="C41" s="184">
        <v>1776000</v>
      </c>
      <c r="D41" s="184">
        <v>2163577</v>
      </c>
      <c r="E41" s="188">
        <v>2163577</v>
      </c>
      <c r="F41" s="199"/>
      <c r="G41" s="322">
        <f t="shared" si="0"/>
        <v>2163577</v>
      </c>
      <c r="H41" s="198"/>
      <c r="I41" s="198"/>
      <c r="J41" s="198"/>
    </row>
    <row r="42" spans="1:10" ht="15.75">
      <c r="A42" s="86"/>
      <c r="B42" s="87" t="s">
        <v>454</v>
      </c>
      <c r="C42" s="184">
        <v>225537000</v>
      </c>
      <c r="D42" s="184">
        <v>117818962</v>
      </c>
      <c r="E42" s="188">
        <v>47281962</v>
      </c>
      <c r="F42" s="199"/>
      <c r="G42" s="322">
        <f t="shared" si="0"/>
        <v>47281962</v>
      </c>
      <c r="H42" s="198"/>
      <c r="I42" s="198"/>
      <c r="J42" s="198"/>
    </row>
    <row r="43" spans="1:10" ht="15.75">
      <c r="A43" s="88"/>
      <c r="B43" s="89" t="s">
        <v>438</v>
      </c>
      <c r="C43" s="189">
        <v>0</v>
      </c>
      <c r="D43" s="189">
        <v>424100</v>
      </c>
      <c r="E43" s="190">
        <v>424100</v>
      </c>
      <c r="F43" s="200"/>
      <c r="G43" s="322">
        <f t="shared" si="0"/>
        <v>424100</v>
      </c>
      <c r="H43" s="198"/>
      <c r="I43" s="198"/>
      <c r="J43" s="198"/>
    </row>
    <row r="44" spans="1:10" ht="15.75" hidden="1">
      <c r="A44" s="88"/>
      <c r="B44" s="87" t="s">
        <v>439</v>
      </c>
      <c r="C44" s="178"/>
      <c r="D44" s="178"/>
      <c r="E44" s="179"/>
      <c r="F44" s="200"/>
      <c r="G44" s="322">
        <f t="shared" si="0"/>
        <v>0</v>
      </c>
      <c r="H44" s="198"/>
      <c r="I44" s="198"/>
      <c r="J44" s="198"/>
    </row>
    <row r="45" spans="1:10" ht="15.75" hidden="1">
      <c r="A45" s="88"/>
      <c r="B45" s="87" t="s">
        <v>420</v>
      </c>
      <c r="C45" s="178"/>
      <c r="D45" s="178"/>
      <c r="E45" s="179"/>
      <c r="F45" s="200"/>
      <c r="G45" s="322">
        <f t="shared" si="0"/>
        <v>0</v>
      </c>
      <c r="H45" s="198"/>
      <c r="I45" s="198"/>
      <c r="J45" s="198"/>
    </row>
    <row r="46" spans="1:10" ht="15.75">
      <c r="A46" s="88"/>
      <c r="B46" s="87" t="s">
        <v>451</v>
      </c>
      <c r="C46" s="178">
        <v>0</v>
      </c>
      <c r="D46" s="178">
        <v>424100</v>
      </c>
      <c r="E46" s="179">
        <v>424100</v>
      </c>
      <c r="F46" s="200"/>
      <c r="G46" s="322">
        <f t="shared" si="0"/>
        <v>424100</v>
      </c>
      <c r="H46" s="198"/>
      <c r="I46" s="198"/>
      <c r="J46" s="198"/>
    </row>
    <row r="47" spans="1:10" ht="15.75">
      <c r="A47" s="88"/>
      <c r="B47" s="89" t="s">
        <v>440</v>
      </c>
      <c r="C47" s="189">
        <v>6955528</v>
      </c>
      <c r="D47" s="189">
        <v>6774162</v>
      </c>
      <c r="E47" s="190">
        <v>6780312</v>
      </c>
      <c r="F47" s="200"/>
      <c r="G47" s="322">
        <f t="shared" si="0"/>
        <v>6780312</v>
      </c>
      <c r="H47" s="198"/>
      <c r="I47" s="198"/>
      <c r="J47" s="198"/>
    </row>
    <row r="48" spans="1:10" ht="15.75" hidden="1">
      <c r="A48" s="88"/>
      <c r="B48" s="87" t="s">
        <v>439</v>
      </c>
      <c r="C48" s="178"/>
      <c r="D48" s="178"/>
      <c r="E48" s="179"/>
      <c r="F48" s="200"/>
      <c r="G48" s="322">
        <f t="shared" si="0"/>
        <v>0</v>
      </c>
      <c r="H48" s="198"/>
      <c r="I48" s="198"/>
      <c r="J48" s="198"/>
    </row>
    <row r="49" spans="1:10" ht="15.75" hidden="1">
      <c r="A49" s="88"/>
      <c r="B49" s="87" t="s">
        <v>420</v>
      </c>
      <c r="C49" s="178"/>
      <c r="D49" s="178"/>
      <c r="E49" s="179"/>
      <c r="F49" s="200"/>
      <c r="G49" s="322">
        <f t="shared" si="0"/>
        <v>0</v>
      </c>
      <c r="H49" s="198"/>
      <c r="I49" s="198"/>
      <c r="J49" s="198"/>
    </row>
    <row r="50" spans="1:10" ht="15.75">
      <c r="A50" s="88"/>
      <c r="B50" s="87" t="s">
        <v>451</v>
      </c>
      <c r="C50" s="178">
        <v>6955528</v>
      </c>
      <c r="D50" s="178">
        <v>6774162</v>
      </c>
      <c r="E50" s="179">
        <v>6780312</v>
      </c>
      <c r="F50" s="200"/>
      <c r="G50" s="322">
        <f t="shared" si="0"/>
        <v>6780312</v>
      </c>
      <c r="H50" s="198"/>
      <c r="I50" s="198"/>
      <c r="J50" s="198"/>
    </row>
    <row r="51" spans="1:10" ht="15.75">
      <c r="A51" s="88"/>
      <c r="B51" s="89" t="s">
        <v>456</v>
      </c>
      <c r="C51" s="180">
        <v>204915472</v>
      </c>
      <c r="D51" s="180">
        <v>280819685</v>
      </c>
      <c r="E51" s="181">
        <v>280819685</v>
      </c>
      <c r="F51" s="201"/>
      <c r="G51" s="322">
        <f t="shared" si="0"/>
        <v>280819685</v>
      </c>
      <c r="H51" s="202"/>
      <c r="I51" s="202"/>
      <c r="J51" s="198"/>
    </row>
    <row r="52" spans="1:10" ht="15.75">
      <c r="A52" s="88"/>
      <c r="B52" s="87" t="s">
        <v>449</v>
      </c>
      <c r="C52" s="178">
        <v>204915472</v>
      </c>
      <c r="D52" s="178">
        <v>221487397</v>
      </c>
      <c r="E52" s="179">
        <v>221487397</v>
      </c>
      <c r="F52" s="200"/>
      <c r="G52" s="322">
        <f t="shared" si="0"/>
        <v>221487397</v>
      </c>
      <c r="H52" s="198"/>
      <c r="I52" s="198"/>
      <c r="J52" s="198"/>
    </row>
    <row r="53" spans="1:10" ht="15.75">
      <c r="A53" s="88"/>
      <c r="B53" s="87" t="s">
        <v>457</v>
      </c>
      <c r="C53" s="178">
        <v>0</v>
      </c>
      <c r="D53" s="178">
        <v>44000000</v>
      </c>
      <c r="E53" s="179">
        <v>44000000</v>
      </c>
      <c r="F53" s="200"/>
      <c r="G53" s="322">
        <f t="shared" si="0"/>
        <v>44000000</v>
      </c>
      <c r="H53" s="198"/>
      <c r="I53" s="198"/>
      <c r="J53" s="198"/>
    </row>
    <row r="54" spans="1:10" ht="15.75">
      <c r="A54" s="88"/>
      <c r="B54" s="87" t="s">
        <v>452</v>
      </c>
      <c r="C54" s="178">
        <v>0</v>
      </c>
      <c r="D54" s="178">
        <v>7771945</v>
      </c>
      <c r="E54" s="179">
        <v>7771945</v>
      </c>
      <c r="F54" s="200"/>
      <c r="G54" s="322">
        <f t="shared" si="0"/>
        <v>7771945</v>
      </c>
      <c r="H54" s="198"/>
      <c r="I54" s="198"/>
      <c r="J54" s="198"/>
    </row>
    <row r="55" spans="1:10" ht="15.75">
      <c r="A55" s="88"/>
      <c r="B55" s="87" t="s">
        <v>454</v>
      </c>
      <c r="C55" s="178">
        <v>0</v>
      </c>
      <c r="D55" s="178">
        <v>7560343</v>
      </c>
      <c r="E55" s="179">
        <v>7560343</v>
      </c>
      <c r="F55" s="200"/>
      <c r="G55" s="322">
        <f t="shared" si="0"/>
        <v>7560343</v>
      </c>
      <c r="H55" s="198"/>
      <c r="I55" s="198"/>
      <c r="J55" s="198"/>
    </row>
    <row r="56" spans="1:10" ht="15.75">
      <c r="A56" s="88"/>
      <c r="B56" s="89" t="s">
        <v>441</v>
      </c>
      <c r="C56" s="189">
        <v>0</v>
      </c>
      <c r="D56" s="189">
        <v>10768000</v>
      </c>
      <c r="E56" s="190">
        <v>81304777</v>
      </c>
      <c r="F56" s="200"/>
      <c r="G56" s="322">
        <f t="shared" si="0"/>
        <v>81304777</v>
      </c>
      <c r="H56" s="198"/>
      <c r="I56" s="198"/>
      <c r="J56" s="198"/>
    </row>
    <row r="57" spans="1:10" ht="15.75">
      <c r="A57" s="88"/>
      <c r="B57" s="87" t="s">
        <v>449</v>
      </c>
      <c r="C57" s="178">
        <v>0</v>
      </c>
      <c r="D57" s="178">
        <v>1417000</v>
      </c>
      <c r="E57" s="179">
        <v>1416777</v>
      </c>
      <c r="F57" s="200"/>
      <c r="G57" s="322">
        <f t="shared" si="0"/>
        <v>1416777</v>
      </c>
      <c r="H57" s="198"/>
      <c r="I57" s="198"/>
      <c r="J57" s="198"/>
    </row>
    <row r="58" spans="1:10" ht="15.75">
      <c r="A58" s="88"/>
      <c r="B58" s="87" t="s">
        <v>454</v>
      </c>
      <c r="C58" s="178">
        <v>0</v>
      </c>
      <c r="D58" s="178">
        <v>9351000</v>
      </c>
      <c r="E58" s="179">
        <v>79888000</v>
      </c>
      <c r="F58" s="200"/>
      <c r="G58" s="322">
        <f t="shared" si="0"/>
        <v>79888000</v>
      </c>
      <c r="H58" s="198"/>
      <c r="I58" s="198"/>
      <c r="J58" s="198"/>
    </row>
    <row r="59" spans="1:10" ht="15.75">
      <c r="A59" s="88"/>
      <c r="B59" s="89" t="s">
        <v>458</v>
      </c>
      <c r="C59" s="180">
        <v>7387000</v>
      </c>
      <c r="D59" s="180">
        <v>8012100</v>
      </c>
      <c r="E59" s="181">
        <v>8012100</v>
      </c>
      <c r="F59" s="201"/>
      <c r="G59" s="322">
        <f t="shared" si="0"/>
        <v>8012100</v>
      </c>
      <c r="H59" s="202"/>
      <c r="I59" s="202"/>
      <c r="J59" s="198"/>
    </row>
    <row r="60" spans="1:10" ht="15.75">
      <c r="A60" s="88"/>
      <c r="B60" s="87" t="s">
        <v>449</v>
      </c>
      <c r="C60" s="178">
        <v>7387000</v>
      </c>
      <c r="D60" s="178">
        <v>8012100</v>
      </c>
      <c r="E60" s="179">
        <v>8012100</v>
      </c>
      <c r="F60" s="200"/>
      <c r="G60" s="322">
        <f t="shared" si="0"/>
        <v>8012100</v>
      </c>
      <c r="H60" s="198"/>
      <c r="I60" s="198"/>
      <c r="J60" s="198"/>
    </row>
    <row r="61" spans="1:10" ht="15.75">
      <c r="A61" s="88"/>
      <c r="B61" s="89" t="s">
        <v>603</v>
      </c>
      <c r="C61" s="178">
        <v>0</v>
      </c>
      <c r="D61" s="180">
        <v>4671044</v>
      </c>
      <c r="E61" s="181">
        <v>4671044</v>
      </c>
      <c r="F61" s="200"/>
      <c r="G61" s="322">
        <f t="shared" si="0"/>
        <v>4671044</v>
      </c>
      <c r="H61" s="198"/>
      <c r="I61" s="198"/>
      <c r="J61" s="198"/>
    </row>
    <row r="62" spans="1:10" ht="15.75">
      <c r="A62" s="88"/>
      <c r="B62" s="87" t="s">
        <v>449</v>
      </c>
      <c r="C62" s="178">
        <v>0</v>
      </c>
      <c r="D62" s="178">
        <v>4671044</v>
      </c>
      <c r="E62" s="179">
        <v>4671044</v>
      </c>
      <c r="F62" s="200"/>
      <c r="G62" s="322">
        <f t="shared" si="0"/>
        <v>4671044</v>
      </c>
      <c r="H62" s="198"/>
      <c r="I62" s="198"/>
      <c r="J62" s="198"/>
    </row>
    <row r="63" spans="1:10" ht="15.75">
      <c r="A63" s="88"/>
      <c r="B63" s="89" t="s">
        <v>604</v>
      </c>
      <c r="C63" s="178">
        <v>0</v>
      </c>
      <c r="D63" s="180">
        <v>22456110</v>
      </c>
      <c r="E63" s="181">
        <v>22456110</v>
      </c>
      <c r="F63" s="200"/>
      <c r="G63" s="322">
        <f t="shared" si="0"/>
        <v>22456110</v>
      </c>
      <c r="H63" s="198"/>
      <c r="I63" s="198"/>
      <c r="J63" s="198"/>
    </row>
    <row r="64" spans="1:10" ht="15.75">
      <c r="A64" s="88"/>
      <c r="B64" s="87" t="s">
        <v>449</v>
      </c>
      <c r="C64" s="178">
        <v>0</v>
      </c>
      <c r="D64" s="178">
        <v>22456110</v>
      </c>
      <c r="E64" s="179">
        <v>22456110</v>
      </c>
      <c r="F64" s="200"/>
      <c r="G64" s="322">
        <f t="shared" si="0"/>
        <v>22456110</v>
      </c>
      <c r="H64" s="198"/>
      <c r="I64" s="198"/>
      <c r="J64" s="198"/>
    </row>
    <row r="65" spans="1:10" ht="15.75">
      <c r="A65" s="88"/>
      <c r="B65" s="89" t="s">
        <v>442</v>
      </c>
      <c r="C65" s="189">
        <v>0</v>
      </c>
      <c r="D65" s="189">
        <v>666000</v>
      </c>
      <c r="E65" s="190">
        <v>666000</v>
      </c>
      <c r="F65" s="200"/>
      <c r="G65" s="322">
        <f t="shared" si="0"/>
        <v>666000</v>
      </c>
      <c r="H65" s="198"/>
      <c r="I65" s="198"/>
      <c r="J65" s="198"/>
    </row>
    <row r="66" spans="1:10" ht="15.75">
      <c r="A66" s="88"/>
      <c r="B66" s="87" t="s">
        <v>451</v>
      </c>
      <c r="C66" s="178">
        <v>0</v>
      </c>
      <c r="D66" s="178">
        <v>666000</v>
      </c>
      <c r="E66" s="179">
        <v>666000</v>
      </c>
      <c r="F66" s="200"/>
      <c r="G66" s="322">
        <f t="shared" si="0"/>
        <v>666000</v>
      </c>
      <c r="H66" s="198"/>
      <c r="I66" s="198"/>
      <c r="J66" s="198"/>
    </row>
    <row r="67" spans="1:10" s="205" customFormat="1" ht="15.75">
      <c r="A67" s="92"/>
      <c r="B67" s="89" t="s">
        <v>655</v>
      </c>
      <c r="C67" s="180">
        <v>0</v>
      </c>
      <c r="D67" s="180">
        <v>34213</v>
      </c>
      <c r="E67" s="181">
        <v>34213</v>
      </c>
      <c r="F67" s="201"/>
      <c r="G67" s="322">
        <f t="shared" si="0"/>
        <v>34213</v>
      </c>
      <c r="H67" s="202"/>
      <c r="I67" s="202"/>
      <c r="J67" s="202"/>
    </row>
    <row r="68" spans="1:10" ht="15.75">
      <c r="A68" s="88"/>
      <c r="B68" s="87" t="s">
        <v>451</v>
      </c>
      <c r="C68" s="178">
        <v>0</v>
      </c>
      <c r="D68" s="178">
        <v>34213</v>
      </c>
      <c r="E68" s="179">
        <v>34213</v>
      </c>
      <c r="F68" s="200"/>
      <c r="G68" s="322">
        <f t="shared" si="0"/>
        <v>34213</v>
      </c>
      <c r="H68" s="198"/>
      <c r="I68" s="198"/>
      <c r="J68" s="198"/>
    </row>
    <row r="69" spans="1:10" ht="15.75">
      <c r="A69" s="88"/>
      <c r="B69" s="89" t="s">
        <v>443</v>
      </c>
      <c r="C69" s="189">
        <v>0</v>
      </c>
      <c r="D69" s="189">
        <v>136400</v>
      </c>
      <c r="E69" s="190">
        <v>136400</v>
      </c>
      <c r="F69" s="200"/>
      <c r="G69" s="322">
        <f t="shared" si="0"/>
        <v>136400</v>
      </c>
      <c r="H69" s="198"/>
      <c r="I69" s="198"/>
      <c r="J69" s="198"/>
    </row>
    <row r="70" spans="1:10" ht="15.75">
      <c r="A70" s="88"/>
      <c r="B70" s="87" t="s">
        <v>451</v>
      </c>
      <c r="C70" s="178">
        <v>0</v>
      </c>
      <c r="D70" s="178">
        <v>136400</v>
      </c>
      <c r="E70" s="179">
        <v>136400</v>
      </c>
      <c r="F70" s="200"/>
      <c r="G70" s="322">
        <f t="shared" si="0"/>
        <v>136400</v>
      </c>
      <c r="H70" s="198"/>
      <c r="I70" s="198"/>
      <c r="J70" s="198"/>
    </row>
    <row r="71" spans="1:10" ht="15.75" hidden="1">
      <c r="A71" s="88"/>
      <c r="B71" s="89" t="s">
        <v>444</v>
      </c>
      <c r="C71" s="178"/>
      <c r="D71" s="178"/>
      <c r="E71" s="179"/>
      <c r="F71" s="200"/>
      <c r="G71" s="322">
        <f t="shared" si="0"/>
        <v>0</v>
      </c>
      <c r="H71" s="198"/>
      <c r="I71" s="198"/>
      <c r="J71" s="198"/>
    </row>
    <row r="72" spans="1:10" ht="15.75" hidden="1">
      <c r="A72" s="88"/>
      <c r="B72" s="87" t="s">
        <v>439</v>
      </c>
      <c r="C72" s="178"/>
      <c r="D72" s="178"/>
      <c r="E72" s="179"/>
      <c r="F72" s="200"/>
      <c r="G72" s="322">
        <f t="shared" si="0"/>
        <v>0</v>
      </c>
      <c r="H72" s="198"/>
      <c r="I72" s="198"/>
      <c r="J72" s="198"/>
    </row>
    <row r="73" spans="1:10" ht="15.75" hidden="1">
      <c r="A73" s="88"/>
      <c r="B73" s="87" t="s">
        <v>420</v>
      </c>
      <c r="C73" s="178"/>
      <c r="D73" s="178"/>
      <c r="E73" s="179"/>
      <c r="F73" s="200"/>
      <c r="G73" s="322">
        <f t="shared" si="0"/>
        <v>0</v>
      </c>
      <c r="H73" s="198"/>
      <c r="I73" s="198"/>
      <c r="J73" s="198"/>
    </row>
    <row r="74" spans="1:10" ht="15.75" hidden="1">
      <c r="A74" s="88"/>
      <c r="B74" s="87" t="s">
        <v>434</v>
      </c>
      <c r="C74" s="178"/>
      <c r="D74" s="178"/>
      <c r="E74" s="179"/>
      <c r="F74" s="200"/>
      <c r="G74" s="322">
        <f t="shared" si="0"/>
        <v>0</v>
      </c>
      <c r="H74" s="198"/>
      <c r="I74" s="198"/>
      <c r="J74" s="198"/>
    </row>
    <row r="75" spans="1:10" ht="15.75" hidden="1">
      <c r="A75" s="88"/>
      <c r="B75" s="89" t="s">
        <v>445</v>
      </c>
      <c r="C75" s="178"/>
      <c r="D75" s="178"/>
      <c r="E75" s="179"/>
      <c r="F75" s="200"/>
      <c r="G75" s="322">
        <f t="shared" si="0"/>
        <v>0</v>
      </c>
      <c r="H75" s="198"/>
      <c r="I75" s="198"/>
      <c r="J75" s="198"/>
    </row>
    <row r="76" spans="1:10" ht="15.75" hidden="1">
      <c r="A76" s="88"/>
      <c r="B76" s="87" t="s">
        <v>434</v>
      </c>
      <c r="C76" s="178"/>
      <c r="D76" s="178"/>
      <c r="E76" s="179"/>
      <c r="F76" s="200"/>
      <c r="G76" s="322">
        <f t="shared" si="0"/>
        <v>0</v>
      </c>
      <c r="H76" s="198"/>
      <c r="I76" s="198"/>
      <c r="J76" s="198"/>
    </row>
    <row r="77" spans="1:10" ht="15.75">
      <c r="A77" s="88"/>
      <c r="B77" s="89" t="s">
        <v>446</v>
      </c>
      <c r="C77" s="189">
        <v>0</v>
      </c>
      <c r="D77" s="189">
        <v>70100</v>
      </c>
      <c r="E77" s="190">
        <v>70100</v>
      </c>
      <c r="F77" s="200"/>
      <c r="G77" s="322">
        <f t="shared" si="0"/>
        <v>70100</v>
      </c>
      <c r="H77" s="198"/>
      <c r="I77" s="198"/>
      <c r="J77" s="198"/>
    </row>
    <row r="78" spans="1:10" ht="15.75">
      <c r="A78" s="88"/>
      <c r="B78" s="87" t="s">
        <v>451</v>
      </c>
      <c r="C78" s="178">
        <v>0</v>
      </c>
      <c r="D78" s="178">
        <v>70100</v>
      </c>
      <c r="E78" s="179">
        <v>70100</v>
      </c>
      <c r="F78" s="200"/>
      <c r="G78" s="322">
        <f t="shared" si="0"/>
        <v>70100</v>
      </c>
      <c r="H78" s="198"/>
      <c r="I78" s="198"/>
      <c r="J78" s="198"/>
    </row>
    <row r="79" spans="1:10" s="205" customFormat="1" ht="15.75">
      <c r="A79" s="206"/>
      <c r="B79" s="89" t="s">
        <v>656</v>
      </c>
      <c r="C79" s="180">
        <v>0</v>
      </c>
      <c r="D79" s="180">
        <v>974107</v>
      </c>
      <c r="E79" s="181">
        <v>974107</v>
      </c>
      <c r="F79" s="201"/>
      <c r="G79" s="322">
        <f t="shared" si="0"/>
        <v>974107</v>
      </c>
      <c r="H79" s="202"/>
      <c r="I79" s="202"/>
      <c r="J79" s="202"/>
    </row>
    <row r="80" spans="1:10" ht="15.75">
      <c r="A80" s="93"/>
      <c r="B80" s="87" t="s">
        <v>451</v>
      </c>
      <c r="C80" s="178">
        <v>0</v>
      </c>
      <c r="D80" s="178">
        <v>974107</v>
      </c>
      <c r="E80" s="179">
        <v>974107</v>
      </c>
      <c r="F80" s="200"/>
      <c r="G80" s="322">
        <f t="shared" si="0"/>
        <v>974107</v>
      </c>
      <c r="H80" s="198"/>
      <c r="I80" s="198"/>
      <c r="J80" s="198"/>
    </row>
    <row r="81" spans="1:10" ht="15.75">
      <c r="A81" s="93"/>
      <c r="B81" s="89" t="s">
        <v>605</v>
      </c>
      <c r="C81" s="180">
        <v>50219000</v>
      </c>
      <c r="D81" s="180">
        <v>44444925</v>
      </c>
      <c r="E81" s="181">
        <v>44444925</v>
      </c>
      <c r="F81" s="200"/>
      <c r="G81" s="322">
        <f t="shared" si="0"/>
        <v>44444925</v>
      </c>
      <c r="H81" s="198"/>
      <c r="I81" s="198"/>
      <c r="J81" s="198"/>
    </row>
    <row r="82" spans="1:10" ht="15.75">
      <c r="A82" s="93"/>
      <c r="B82" s="87" t="s">
        <v>451</v>
      </c>
      <c r="C82" s="178">
        <v>50219000</v>
      </c>
      <c r="D82" s="178">
        <v>44444925</v>
      </c>
      <c r="E82" s="179">
        <v>44444925</v>
      </c>
      <c r="F82" s="200"/>
      <c r="G82" s="322">
        <f t="shared" si="0"/>
        <v>44444925</v>
      </c>
      <c r="H82" s="198"/>
      <c r="I82" s="198"/>
      <c r="J82" s="198"/>
    </row>
    <row r="83" spans="1:10" ht="15.75">
      <c r="A83" s="93"/>
      <c r="B83" s="89" t="s">
        <v>459</v>
      </c>
      <c r="C83" s="180">
        <v>118100000</v>
      </c>
      <c r="D83" s="180">
        <v>172773881</v>
      </c>
      <c r="E83" s="181">
        <v>172773881</v>
      </c>
      <c r="F83" s="201"/>
      <c r="G83" s="322">
        <f t="shared" si="0"/>
        <v>172773881</v>
      </c>
      <c r="H83" s="202"/>
      <c r="I83" s="202"/>
      <c r="J83" s="198"/>
    </row>
    <row r="84" spans="1:10" ht="15.75">
      <c r="A84" s="93"/>
      <c r="B84" s="87" t="s">
        <v>450</v>
      </c>
      <c r="C84" s="178">
        <v>118100000</v>
      </c>
      <c r="D84" s="178">
        <v>171962053</v>
      </c>
      <c r="E84" s="179">
        <v>171962053</v>
      </c>
      <c r="F84" s="200"/>
      <c r="G84" s="322">
        <f t="shared" si="0"/>
        <v>171962053</v>
      </c>
      <c r="H84" s="198"/>
      <c r="I84" s="198"/>
      <c r="J84" s="198"/>
    </row>
    <row r="85" spans="2:10" ht="15.75">
      <c r="B85" s="87" t="s">
        <v>455</v>
      </c>
      <c r="C85" s="178">
        <v>0</v>
      </c>
      <c r="D85" s="178">
        <v>811828</v>
      </c>
      <c r="E85" s="178">
        <v>811828</v>
      </c>
      <c r="F85" s="203"/>
      <c r="G85" s="322">
        <f t="shared" si="0"/>
        <v>811828</v>
      </c>
      <c r="H85" s="198"/>
      <c r="I85" s="198"/>
      <c r="J85" s="198"/>
    </row>
    <row r="86" spans="2:10" ht="15.75">
      <c r="B86" s="94" t="s">
        <v>460</v>
      </c>
      <c r="C86" s="180">
        <f>C21+C43+C47+C51+C56+C59+C61+C63+C65+C67+C69+C77+C79+C81+C83</f>
        <v>616796000</v>
      </c>
      <c r="D86" s="180">
        <f>D21+D43+D47+D51+D56+D59+D61+D63+D65+D67+D69+D77+D79+D81+D83</f>
        <v>685399570</v>
      </c>
      <c r="E86" s="180">
        <f>E21+E43+E47+E51+E56+E59+E61+E63+E65+E67+E69+E77+E79+E81+E83</f>
        <v>685399347</v>
      </c>
      <c r="F86" s="204"/>
      <c r="G86" s="322">
        <f t="shared" si="0"/>
        <v>685399347</v>
      </c>
      <c r="H86" s="202"/>
      <c r="I86" s="202"/>
      <c r="J86" s="198"/>
    </row>
  </sheetData>
  <sheetProtection/>
  <mergeCells count="1">
    <mergeCell ref="A4:E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B1">
      <selection activeCell="G168" sqref="G168:H168"/>
    </sheetView>
  </sheetViews>
  <sheetFormatPr defaultColWidth="9.140625" defaultRowHeight="15"/>
  <cols>
    <col min="1" max="1" width="5.7109375" style="80" hidden="1" customWidth="1"/>
    <col min="2" max="2" width="57.57421875" style="236" customWidth="1"/>
    <col min="3" max="3" width="15.57421875" style="208" customWidth="1"/>
    <col min="4" max="4" width="12.57421875" style="208" customWidth="1"/>
    <col min="5" max="5" width="12.7109375" style="208" customWidth="1"/>
    <col min="6" max="6" width="8.57421875" style="208" hidden="1" customWidth="1"/>
    <col min="7" max="7" width="12.8515625" style="208" customWidth="1"/>
    <col min="8" max="8" width="12.421875" style="208" customWidth="1"/>
    <col min="9" max="9" width="7.7109375" style="208" customWidth="1"/>
    <col min="10" max="10" width="14.00390625" style="298" customWidth="1"/>
    <col min="11" max="16384" width="9.140625" style="80" customWidth="1"/>
  </cols>
  <sheetData>
    <row r="1" ht="15">
      <c r="B1" s="229" t="s">
        <v>635</v>
      </c>
    </row>
    <row r="2" ht="15">
      <c r="B2" s="230" t="s">
        <v>636</v>
      </c>
    </row>
    <row r="4" spans="1:10" ht="15">
      <c r="A4" s="324" t="s">
        <v>382</v>
      </c>
      <c r="B4" s="325"/>
      <c r="C4" s="325"/>
      <c r="D4" s="325"/>
      <c r="E4" s="325"/>
      <c r="F4" s="209"/>
      <c r="G4" s="210"/>
      <c r="H4" s="210"/>
      <c r="I4" s="210"/>
      <c r="J4" s="299"/>
    </row>
    <row r="5" spans="1:10" s="84" customFormat="1" ht="42.75" customHeight="1">
      <c r="A5" s="82" t="s">
        <v>383</v>
      </c>
      <c r="B5" s="83" t="s">
        <v>384</v>
      </c>
      <c r="C5" s="210" t="s">
        <v>385</v>
      </c>
      <c r="D5" s="210" t="s">
        <v>386</v>
      </c>
      <c r="E5" s="210" t="s">
        <v>387</v>
      </c>
      <c r="F5" s="211"/>
      <c r="G5" s="212" t="s">
        <v>362</v>
      </c>
      <c r="H5" s="210" t="s">
        <v>363</v>
      </c>
      <c r="I5" s="304" t="s">
        <v>388</v>
      </c>
      <c r="J5" s="300" t="s">
        <v>5</v>
      </c>
    </row>
    <row r="6" spans="1:10" ht="15" hidden="1">
      <c r="A6" s="85"/>
      <c r="B6" s="85"/>
      <c r="C6" s="213"/>
      <c r="D6" s="213"/>
      <c r="E6" s="213"/>
      <c r="F6" s="213"/>
      <c r="G6" s="213"/>
      <c r="H6" s="213"/>
      <c r="I6" s="213"/>
      <c r="J6" s="301"/>
    </row>
    <row r="7" spans="1:10" ht="15" hidden="1">
      <c r="A7" s="86" t="s">
        <v>389</v>
      </c>
      <c r="B7" s="87" t="s">
        <v>390</v>
      </c>
      <c r="C7" s="184">
        <v>2516</v>
      </c>
      <c r="D7" s="184">
        <v>2516</v>
      </c>
      <c r="E7" s="184"/>
      <c r="F7" s="184"/>
      <c r="G7" s="214"/>
      <c r="H7" s="214"/>
      <c r="I7" s="214"/>
      <c r="J7" s="302"/>
    </row>
    <row r="8" spans="1:10" ht="15" hidden="1">
      <c r="A8" s="86" t="s">
        <v>391</v>
      </c>
      <c r="B8" s="87" t="s">
        <v>392</v>
      </c>
      <c r="C8" s="184">
        <v>0</v>
      </c>
      <c r="D8" s="184">
        <v>0</v>
      </c>
      <c r="E8" s="184"/>
      <c r="F8" s="184"/>
      <c r="G8" s="214"/>
      <c r="H8" s="214"/>
      <c r="I8" s="214"/>
      <c r="J8" s="302"/>
    </row>
    <row r="9" spans="1:10" ht="15" hidden="1">
      <c r="A9" s="86" t="s">
        <v>393</v>
      </c>
      <c r="B9" s="87" t="s">
        <v>394</v>
      </c>
      <c r="C9" s="184">
        <v>0</v>
      </c>
      <c r="D9" s="184">
        <v>0</v>
      </c>
      <c r="E9" s="184"/>
      <c r="F9" s="184"/>
      <c r="G9" s="214"/>
      <c r="H9" s="214"/>
      <c r="I9" s="214"/>
      <c r="J9" s="302"/>
    </row>
    <row r="10" spans="1:10" ht="25.5" hidden="1">
      <c r="A10" s="86" t="s">
        <v>395</v>
      </c>
      <c r="B10" s="87" t="s">
        <v>396</v>
      </c>
      <c r="C10" s="184">
        <v>0</v>
      </c>
      <c r="D10" s="184">
        <v>0</v>
      </c>
      <c r="E10" s="184"/>
      <c r="F10" s="184"/>
      <c r="G10" s="214"/>
      <c r="H10" s="214"/>
      <c r="I10" s="214"/>
      <c r="J10" s="302"/>
    </row>
    <row r="11" spans="1:10" ht="15" hidden="1">
      <c r="A11" s="86" t="s">
        <v>397</v>
      </c>
      <c r="B11" s="87" t="s">
        <v>398</v>
      </c>
      <c r="C11" s="184">
        <v>0</v>
      </c>
      <c r="D11" s="184">
        <v>0</v>
      </c>
      <c r="E11" s="184"/>
      <c r="F11" s="184"/>
      <c r="G11" s="214"/>
      <c r="H11" s="214"/>
      <c r="I11" s="214"/>
      <c r="J11" s="302"/>
    </row>
    <row r="12" spans="1:10" ht="15" hidden="1">
      <c r="A12" s="86" t="s">
        <v>399</v>
      </c>
      <c r="B12" s="87" t="s">
        <v>400</v>
      </c>
      <c r="C12" s="184">
        <v>0</v>
      </c>
      <c r="D12" s="184">
        <v>0</v>
      </c>
      <c r="E12" s="184"/>
      <c r="F12" s="184"/>
      <c r="G12" s="214"/>
      <c r="H12" s="214"/>
      <c r="I12" s="214"/>
      <c r="J12" s="302"/>
    </row>
    <row r="13" spans="1:10" ht="15" hidden="1">
      <c r="A13" s="86" t="s">
        <v>401</v>
      </c>
      <c r="B13" s="87" t="s">
        <v>402</v>
      </c>
      <c r="C13" s="184">
        <v>0</v>
      </c>
      <c r="D13" s="184">
        <v>0</v>
      </c>
      <c r="E13" s="184"/>
      <c r="F13" s="184"/>
      <c r="G13" s="214"/>
      <c r="H13" s="214"/>
      <c r="I13" s="214"/>
      <c r="J13" s="302"/>
    </row>
    <row r="14" spans="1:10" ht="15" hidden="1">
      <c r="A14" s="86" t="s">
        <v>403</v>
      </c>
      <c r="B14" s="87" t="s">
        <v>404</v>
      </c>
      <c r="C14" s="184">
        <v>0</v>
      </c>
      <c r="D14" s="184">
        <v>0</v>
      </c>
      <c r="E14" s="184"/>
      <c r="F14" s="184"/>
      <c r="G14" s="214"/>
      <c r="H14" s="214"/>
      <c r="I14" s="214"/>
      <c r="J14" s="302"/>
    </row>
    <row r="15" spans="1:10" ht="15" hidden="1">
      <c r="A15" s="86" t="s">
        <v>405</v>
      </c>
      <c r="B15" s="87" t="s">
        <v>406</v>
      </c>
      <c r="C15" s="184">
        <v>0</v>
      </c>
      <c r="D15" s="184">
        <v>0</v>
      </c>
      <c r="E15" s="184"/>
      <c r="F15" s="184"/>
      <c r="G15" s="214"/>
      <c r="H15" s="214"/>
      <c r="I15" s="214"/>
      <c r="J15" s="302"/>
    </row>
    <row r="16" spans="1:10" ht="15" hidden="1">
      <c r="A16" s="86" t="s">
        <v>407</v>
      </c>
      <c r="B16" s="87" t="s">
        <v>408</v>
      </c>
      <c r="C16" s="184">
        <v>0</v>
      </c>
      <c r="D16" s="184">
        <v>0</v>
      </c>
      <c r="E16" s="184"/>
      <c r="F16" s="184"/>
      <c r="G16" s="214"/>
      <c r="H16" s="214"/>
      <c r="I16" s="214"/>
      <c r="J16" s="302"/>
    </row>
    <row r="17" spans="1:10" ht="15" hidden="1">
      <c r="A17" s="86" t="s">
        <v>409</v>
      </c>
      <c r="B17" s="87" t="s">
        <v>410</v>
      </c>
      <c r="C17" s="184">
        <v>0</v>
      </c>
      <c r="D17" s="184">
        <v>0</v>
      </c>
      <c r="E17" s="184"/>
      <c r="F17" s="184"/>
      <c r="G17" s="214"/>
      <c r="H17" s="214"/>
      <c r="I17" s="214"/>
      <c r="J17" s="302"/>
    </row>
    <row r="18" spans="1:10" ht="15" hidden="1">
      <c r="A18" s="86" t="s">
        <v>411</v>
      </c>
      <c r="B18" s="87" t="s">
        <v>412</v>
      </c>
      <c r="C18" s="184">
        <v>0</v>
      </c>
      <c r="D18" s="184">
        <v>0</v>
      </c>
      <c r="E18" s="184"/>
      <c r="F18" s="184"/>
      <c r="G18" s="214"/>
      <c r="H18" s="214"/>
      <c r="I18" s="214"/>
      <c r="J18" s="302"/>
    </row>
    <row r="19" spans="1:10" ht="15" hidden="1">
      <c r="A19" s="86" t="s">
        <v>413</v>
      </c>
      <c r="B19" s="87" t="s">
        <v>414</v>
      </c>
      <c r="C19" s="184">
        <v>0</v>
      </c>
      <c r="D19" s="184">
        <v>0</v>
      </c>
      <c r="E19" s="184"/>
      <c r="F19" s="184"/>
      <c r="G19" s="214"/>
      <c r="H19" s="214"/>
      <c r="I19" s="214"/>
      <c r="J19" s="302"/>
    </row>
    <row r="20" spans="1:10" ht="15" hidden="1">
      <c r="A20" s="86" t="s">
        <v>415</v>
      </c>
      <c r="B20" s="87" t="s">
        <v>416</v>
      </c>
      <c r="C20" s="184">
        <v>0</v>
      </c>
      <c r="D20" s="184">
        <v>0</v>
      </c>
      <c r="E20" s="184"/>
      <c r="F20" s="184"/>
      <c r="G20" s="214"/>
      <c r="H20" s="214"/>
      <c r="I20" s="214"/>
      <c r="J20" s="302"/>
    </row>
    <row r="21" spans="1:10" s="242" customFormat="1" ht="15.75">
      <c r="A21" s="239"/>
      <c r="B21" s="145" t="s">
        <v>556</v>
      </c>
      <c r="C21" s="240">
        <f>C22+C42+C46+C52+C54</f>
        <v>375523000</v>
      </c>
      <c r="D21" s="240">
        <f>D22+D42+D46+D52+D54</f>
        <v>391613923</v>
      </c>
      <c r="E21" s="240">
        <f>E22+E42+E46+E52+E54</f>
        <v>339946691</v>
      </c>
      <c r="F21" s="241"/>
      <c r="G21" s="289">
        <f>SUM(E21:F21)</f>
        <v>339946691</v>
      </c>
      <c r="H21" s="240"/>
      <c r="I21" s="240"/>
      <c r="J21" s="305">
        <f>SUM(G21:I21)</f>
        <v>339946691</v>
      </c>
    </row>
    <row r="22" spans="1:10" s="120" customFormat="1" ht="15.75">
      <c r="A22" s="243"/>
      <c r="B22" s="146" t="s">
        <v>557</v>
      </c>
      <c r="C22" s="244">
        <v>46292000</v>
      </c>
      <c r="D22" s="244">
        <v>59138517</v>
      </c>
      <c r="E22" s="245">
        <v>51053541</v>
      </c>
      <c r="F22" s="246"/>
      <c r="G22" s="289">
        <f aca="true" t="shared" si="0" ref="G22:G85">SUM(E22:F22)</f>
        <v>51053541</v>
      </c>
      <c r="H22" s="247"/>
      <c r="I22" s="247"/>
      <c r="J22" s="305">
        <f aca="true" t="shared" si="1" ref="J22:J85">SUM(G22:I22)</f>
        <v>51053541</v>
      </c>
    </row>
    <row r="23" spans="1:10" ht="15.75">
      <c r="A23" s="86" t="s">
        <v>418</v>
      </c>
      <c r="B23" s="87" t="s">
        <v>558</v>
      </c>
      <c r="C23" s="184">
        <v>21726000</v>
      </c>
      <c r="D23" s="184">
        <v>20074800</v>
      </c>
      <c r="E23" s="188">
        <v>18906312</v>
      </c>
      <c r="F23" s="187"/>
      <c r="G23" s="290">
        <f t="shared" si="0"/>
        <v>18906312</v>
      </c>
      <c r="H23" s="214"/>
      <c r="I23" s="214"/>
      <c r="J23" s="303">
        <f t="shared" si="1"/>
        <v>18906312</v>
      </c>
    </row>
    <row r="24" spans="1:10" ht="15.75">
      <c r="A24" s="86" t="s">
        <v>419</v>
      </c>
      <c r="B24" s="87" t="s">
        <v>420</v>
      </c>
      <c r="C24" s="184">
        <v>6215000</v>
      </c>
      <c r="D24" s="184">
        <v>6055200</v>
      </c>
      <c r="E24" s="188">
        <v>5491229</v>
      </c>
      <c r="F24" s="187"/>
      <c r="G24" s="290">
        <f t="shared" si="0"/>
        <v>5491229</v>
      </c>
      <c r="H24" s="214"/>
      <c r="I24" s="214"/>
      <c r="J24" s="303">
        <f t="shared" si="1"/>
        <v>5491229</v>
      </c>
    </row>
    <row r="25" spans="1:10" ht="15.75" hidden="1">
      <c r="A25" s="86" t="s">
        <v>421</v>
      </c>
      <c r="B25" s="87" t="s">
        <v>559</v>
      </c>
      <c r="C25" s="184"/>
      <c r="D25" s="184"/>
      <c r="E25" s="188"/>
      <c r="F25" s="187"/>
      <c r="G25" s="290">
        <f t="shared" si="0"/>
        <v>0</v>
      </c>
      <c r="H25" s="214"/>
      <c r="I25" s="214"/>
      <c r="J25" s="303">
        <f t="shared" si="1"/>
        <v>0</v>
      </c>
    </row>
    <row r="26" spans="1:10" ht="15.75" hidden="1">
      <c r="A26" s="86" t="s">
        <v>422</v>
      </c>
      <c r="B26" s="87" t="s">
        <v>560</v>
      </c>
      <c r="C26" s="184"/>
      <c r="D26" s="184"/>
      <c r="E26" s="188"/>
      <c r="F26" s="187"/>
      <c r="G26" s="290">
        <f t="shared" si="0"/>
        <v>0</v>
      </c>
      <c r="H26" s="214"/>
      <c r="I26" s="214"/>
      <c r="J26" s="303">
        <f t="shared" si="1"/>
        <v>0</v>
      </c>
    </row>
    <row r="27" spans="1:10" ht="15.75" hidden="1">
      <c r="A27" s="86" t="s">
        <v>423</v>
      </c>
      <c r="B27" s="87" t="s">
        <v>561</v>
      </c>
      <c r="C27" s="184"/>
      <c r="D27" s="184"/>
      <c r="E27" s="188"/>
      <c r="F27" s="187"/>
      <c r="G27" s="290">
        <f t="shared" si="0"/>
        <v>0</v>
      </c>
      <c r="H27" s="214"/>
      <c r="I27" s="214"/>
      <c r="J27" s="303">
        <f t="shared" si="1"/>
        <v>0</v>
      </c>
    </row>
    <row r="28" spans="1:10" ht="15.75" hidden="1">
      <c r="A28" s="86" t="s">
        <v>424</v>
      </c>
      <c r="B28" s="87" t="s">
        <v>562</v>
      </c>
      <c r="C28" s="184"/>
      <c r="D28" s="184"/>
      <c r="E28" s="188"/>
      <c r="F28" s="187"/>
      <c r="G28" s="290">
        <f t="shared" si="0"/>
        <v>0</v>
      </c>
      <c r="H28" s="214"/>
      <c r="I28" s="214"/>
      <c r="J28" s="303">
        <f t="shared" si="1"/>
        <v>0</v>
      </c>
    </row>
    <row r="29" spans="1:10" ht="15.75" hidden="1">
      <c r="A29" s="86" t="s">
        <v>425</v>
      </c>
      <c r="B29" s="87" t="s">
        <v>563</v>
      </c>
      <c r="C29" s="184"/>
      <c r="D29" s="184"/>
      <c r="E29" s="188"/>
      <c r="F29" s="187"/>
      <c r="G29" s="290">
        <f t="shared" si="0"/>
        <v>0</v>
      </c>
      <c r="H29" s="214"/>
      <c r="I29" s="214"/>
      <c r="J29" s="303">
        <f t="shared" si="1"/>
        <v>0</v>
      </c>
    </row>
    <row r="30" spans="1:10" ht="38.25" hidden="1">
      <c r="A30" s="86" t="s">
        <v>426</v>
      </c>
      <c r="B30" s="87" t="s">
        <v>564</v>
      </c>
      <c r="C30" s="184"/>
      <c r="D30" s="184"/>
      <c r="E30" s="188"/>
      <c r="F30" s="187"/>
      <c r="G30" s="290">
        <f t="shared" si="0"/>
        <v>0</v>
      </c>
      <c r="H30" s="214"/>
      <c r="I30" s="214"/>
      <c r="J30" s="303">
        <f t="shared" si="1"/>
        <v>0</v>
      </c>
    </row>
    <row r="31" spans="1:10" ht="15.75" hidden="1">
      <c r="A31" s="86" t="s">
        <v>427</v>
      </c>
      <c r="B31" s="87" t="s">
        <v>565</v>
      </c>
      <c r="C31" s="184"/>
      <c r="D31" s="184"/>
      <c r="E31" s="188"/>
      <c r="F31" s="187"/>
      <c r="G31" s="290">
        <f t="shared" si="0"/>
        <v>0</v>
      </c>
      <c r="H31" s="214"/>
      <c r="I31" s="214"/>
      <c r="J31" s="303">
        <f t="shared" si="1"/>
        <v>0</v>
      </c>
    </row>
    <row r="32" spans="1:10" ht="15.75" hidden="1">
      <c r="A32" s="86" t="s">
        <v>428</v>
      </c>
      <c r="B32" s="87" t="s">
        <v>566</v>
      </c>
      <c r="C32" s="184"/>
      <c r="D32" s="184"/>
      <c r="E32" s="188"/>
      <c r="F32" s="187"/>
      <c r="G32" s="290">
        <f t="shared" si="0"/>
        <v>0</v>
      </c>
      <c r="H32" s="214"/>
      <c r="I32" s="214"/>
      <c r="J32" s="303">
        <f t="shared" si="1"/>
        <v>0</v>
      </c>
    </row>
    <row r="33" spans="1:10" ht="15.75" hidden="1">
      <c r="A33" s="86" t="s">
        <v>429</v>
      </c>
      <c r="B33" s="87" t="s">
        <v>567</v>
      </c>
      <c r="C33" s="184"/>
      <c r="D33" s="184"/>
      <c r="E33" s="188"/>
      <c r="F33" s="187"/>
      <c r="G33" s="290">
        <f t="shared" si="0"/>
        <v>0</v>
      </c>
      <c r="H33" s="214"/>
      <c r="I33" s="214"/>
      <c r="J33" s="303">
        <f t="shared" si="1"/>
        <v>0</v>
      </c>
    </row>
    <row r="34" spans="1:10" ht="15.75" hidden="1">
      <c r="A34" s="86" t="s">
        <v>430</v>
      </c>
      <c r="B34" s="87" t="s">
        <v>568</v>
      </c>
      <c r="C34" s="184"/>
      <c r="D34" s="184"/>
      <c r="E34" s="188"/>
      <c r="F34" s="187"/>
      <c r="G34" s="290">
        <f t="shared" si="0"/>
        <v>0</v>
      </c>
      <c r="H34" s="214"/>
      <c r="I34" s="214"/>
      <c r="J34" s="303">
        <f t="shared" si="1"/>
        <v>0</v>
      </c>
    </row>
    <row r="35" spans="1:10" ht="15.75">
      <c r="A35" s="86" t="s">
        <v>431</v>
      </c>
      <c r="B35" s="87" t="s">
        <v>569</v>
      </c>
      <c r="C35" s="184">
        <v>14683000</v>
      </c>
      <c r="D35" s="184">
        <v>23262567</v>
      </c>
      <c r="E35" s="188">
        <v>20915932</v>
      </c>
      <c r="F35" s="187"/>
      <c r="G35" s="290">
        <f t="shared" si="0"/>
        <v>20915932</v>
      </c>
      <c r="H35" s="214"/>
      <c r="I35" s="214"/>
      <c r="J35" s="303">
        <f t="shared" si="1"/>
        <v>20915932</v>
      </c>
    </row>
    <row r="36" spans="1:10" ht="15.75" hidden="1">
      <c r="A36" s="86" t="s">
        <v>432</v>
      </c>
      <c r="B36" s="87" t="s">
        <v>570</v>
      </c>
      <c r="C36" s="184"/>
      <c r="D36" s="184"/>
      <c r="E36" s="188"/>
      <c r="F36" s="187"/>
      <c r="G36" s="290">
        <f t="shared" si="0"/>
        <v>0</v>
      </c>
      <c r="H36" s="214"/>
      <c r="I36" s="214"/>
      <c r="J36" s="303">
        <f t="shared" si="1"/>
        <v>0</v>
      </c>
    </row>
    <row r="37" spans="1:10" ht="15.75">
      <c r="A37" s="86" t="s">
        <v>433</v>
      </c>
      <c r="B37" s="87" t="s">
        <v>434</v>
      </c>
      <c r="C37" s="184">
        <v>240000</v>
      </c>
      <c r="D37" s="184">
        <v>240000</v>
      </c>
      <c r="E37" s="188">
        <v>-2334476</v>
      </c>
      <c r="F37" s="187"/>
      <c r="G37" s="290">
        <f t="shared" si="0"/>
        <v>-2334476</v>
      </c>
      <c r="H37" s="214"/>
      <c r="I37" s="214"/>
      <c r="J37" s="303">
        <f t="shared" si="1"/>
        <v>-2334476</v>
      </c>
    </row>
    <row r="38" spans="1:10" ht="15.75" hidden="1">
      <c r="A38" s="86" t="s">
        <v>435</v>
      </c>
      <c r="B38" s="87" t="s">
        <v>571</v>
      </c>
      <c r="C38" s="184"/>
      <c r="D38" s="184"/>
      <c r="E38" s="188"/>
      <c r="F38" s="187"/>
      <c r="G38" s="290">
        <f t="shared" si="0"/>
        <v>0</v>
      </c>
      <c r="H38" s="214"/>
      <c r="I38" s="214"/>
      <c r="J38" s="303">
        <f t="shared" si="1"/>
        <v>0</v>
      </c>
    </row>
    <row r="39" spans="1:10" ht="15.75" hidden="1">
      <c r="A39" s="86" t="s">
        <v>436</v>
      </c>
      <c r="B39" s="87" t="s">
        <v>572</v>
      </c>
      <c r="C39" s="184"/>
      <c r="D39" s="184"/>
      <c r="E39" s="188"/>
      <c r="F39" s="187"/>
      <c r="G39" s="290">
        <f t="shared" si="0"/>
        <v>0</v>
      </c>
      <c r="H39" s="214"/>
      <c r="I39" s="214"/>
      <c r="J39" s="303">
        <f t="shared" si="1"/>
        <v>0</v>
      </c>
    </row>
    <row r="40" spans="1:10" ht="15.75" hidden="1">
      <c r="A40" s="86" t="s">
        <v>437</v>
      </c>
      <c r="B40" s="87" t="s">
        <v>573</v>
      </c>
      <c r="C40" s="184"/>
      <c r="D40" s="184"/>
      <c r="E40" s="188"/>
      <c r="F40" s="187"/>
      <c r="G40" s="290">
        <f t="shared" si="0"/>
        <v>0</v>
      </c>
      <c r="H40" s="214"/>
      <c r="I40" s="214"/>
      <c r="J40" s="303">
        <f t="shared" si="1"/>
        <v>0</v>
      </c>
    </row>
    <row r="41" spans="1:10" ht="15.75">
      <c r="A41" s="86"/>
      <c r="B41" s="87" t="s">
        <v>571</v>
      </c>
      <c r="C41" s="184">
        <v>3428000</v>
      </c>
      <c r="D41" s="184">
        <v>9505950</v>
      </c>
      <c r="E41" s="188">
        <v>8074544</v>
      </c>
      <c r="F41" s="187"/>
      <c r="G41" s="290">
        <f t="shared" si="0"/>
        <v>8074544</v>
      </c>
      <c r="H41" s="214"/>
      <c r="I41" s="214"/>
      <c r="J41" s="303">
        <f t="shared" si="1"/>
        <v>8074544</v>
      </c>
    </row>
    <row r="42" spans="1:10" s="120" customFormat="1" ht="15.75">
      <c r="A42" s="248"/>
      <c r="B42" s="146" t="s">
        <v>574</v>
      </c>
      <c r="C42" s="238">
        <v>4437000</v>
      </c>
      <c r="D42" s="238">
        <v>4104286</v>
      </c>
      <c r="E42" s="251">
        <v>4106176</v>
      </c>
      <c r="F42" s="252"/>
      <c r="G42" s="289">
        <f t="shared" si="0"/>
        <v>4106176</v>
      </c>
      <c r="H42" s="247"/>
      <c r="I42" s="247"/>
      <c r="J42" s="305">
        <f t="shared" si="1"/>
        <v>4106176</v>
      </c>
    </row>
    <row r="43" spans="1:10" ht="15.75" hidden="1">
      <c r="A43" s="88"/>
      <c r="B43" s="87" t="s">
        <v>439</v>
      </c>
      <c r="C43" s="214"/>
      <c r="D43" s="214"/>
      <c r="E43" s="220"/>
      <c r="F43" s="221"/>
      <c r="G43" s="289">
        <f t="shared" si="0"/>
        <v>0</v>
      </c>
      <c r="H43" s="214"/>
      <c r="I43" s="214"/>
      <c r="J43" s="303">
        <f t="shared" si="1"/>
        <v>0</v>
      </c>
    </row>
    <row r="44" spans="1:10" ht="15.75" hidden="1">
      <c r="A44" s="88"/>
      <c r="B44" s="87" t="s">
        <v>420</v>
      </c>
      <c r="C44" s="214"/>
      <c r="D44" s="214"/>
      <c r="E44" s="220"/>
      <c r="F44" s="221"/>
      <c r="G44" s="289">
        <f t="shared" si="0"/>
        <v>0</v>
      </c>
      <c r="H44" s="214"/>
      <c r="I44" s="214"/>
      <c r="J44" s="303">
        <f t="shared" si="1"/>
        <v>0</v>
      </c>
    </row>
    <row r="45" spans="1:10" ht="15.75">
      <c r="A45" s="88"/>
      <c r="B45" s="87" t="s">
        <v>569</v>
      </c>
      <c r="C45" s="214">
        <v>4437000</v>
      </c>
      <c r="D45" s="214">
        <v>4104286</v>
      </c>
      <c r="E45" s="220">
        <v>4106176</v>
      </c>
      <c r="F45" s="221"/>
      <c r="G45" s="290">
        <f t="shared" si="0"/>
        <v>4106176</v>
      </c>
      <c r="H45" s="214"/>
      <c r="I45" s="214"/>
      <c r="J45" s="303">
        <f t="shared" si="1"/>
        <v>4106176</v>
      </c>
    </row>
    <row r="46" spans="1:10" s="120" customFormat="1" ht="15.75">
      <c r="A46" s="248"/>
      <c r="B46" s="146" t="s">
        <v>575</v>
      </c>
      <c r="C46" s="238">
        <v>57705000</v>
      </c>
      <c r="D46" s="238">
        <v>40170209</v>
      </c>
      <c r="E46" s="251">
        <v>14213138</v>
      </c>
      <c r="F46" s="252"/>
      <c r="G46" s="289">
        <f t="shared" si="0"/>
        <v>14213138</v>
      </c>
      <c r="H46" s="247"/>
      <c r="I46" s="247"/>
      <c r="J46" s="305">
        <f t="shared" si="1"/>
        <v>14213138</v>
      </c>
    </row>
    <row r="47" spans="1:10" ht="15.75" hidden="1">
      <c r="A47" s="88"/>
      <c r="B47" s="87" t="s">
        <v>439</v>
      </c>
      <c r="C47" s="214"/>
      <c r="D47" s="214"/>
      <c r="E47" s="220"/>
      <c r="F47" s="221"/>
      <c r="G47" s="289">
        <f t="shared" si="0"/>
        <v>0</v>
      </c>
      <c r="H47" s="214"/>
      <c r="I47" s="214"/>
      <c r="J47" s="303">
        <f t="shared" si="1"/>
        <v>0</v>
      </c>
    </row>
    <row r="48" spans="1:10" ht="15.75" hidden="1">
      <c r="A48" s="88"/>
      <c r="B48" s="87" t="s">
        <v>420</v>
      </c>
      <c r="C48" s="214"/>
      <c r="D48" s="214"/>
      <c r="E48" s="220"/>
      <c r="F48" s="221"/>
      <c r="G48" s="289">
        <f t="shared" si="0"/>
        <v>0</v>
      </c>
      <c r="H48" s="214"/>
      <c r="I48" s="214"/>
      <c r="J48" s="303">
        <f t="shared" si="1"/>
        <v>0</v>
      </c>
    </row>
    <row r="49" spans="1:10" ht="15.75">
      <c r="A49" s="88"/>
      <c r="B49" s="87" t="s">
        <v>569</v>
      </c>
      <c r="C49" s="214">
        <v>7650000</v>
      </c>
      <c r="D49" s="214">
        <v>8348097</v>
      </c>
      <c r="E49" s="220">
        <v>7884281</v>
      </c>
      <c r="F49" s="221"/>
      <c r="G49" s="290">
        <f t="shared" si="0"/>
        <v>7884281</v>
      </c>
      <c r="H49" s="214"/>
      <c r="I49" s="214"/>
      <c r="J49" s="303">
        <f t="shared" si="1"/>
        <v>7884281</v>
      </c>
    </row>
    <row r="50" spans="1:10" ht="15.75">
      <c r="A50" s="88"/>
      <c r="B50" s="87" t="s">
        <v>571</v>
      </c>
      <c r="C50" s="214">
        <v>4953000</v>
      </c>
      <c r="D50" s="214">
        <v>4254903</v>
      </c>
      <c r="E50" s="220">
        <v>362651</v>
      </c>
      <c r="F50" s="221"/>
      <c r="G50" s="290">
        <f t="shared" si="0"/>
        <v>362651</v>
      </c>
      <c r="H50" s="214"/>
      <c r="I50" s="214"/>
      <c r="J50" s="303">
        <f t="shared" si="1"/>
        <v>362651</v>
      </c>
    </row>
    <row r="51" spans="1:10" ht="15.75">
      <c r="A51" s="88"/>
      <c r="B51" s="87" t="s">
        <v>572</v>
      </c>
      <c r="C51" s="214">
        <v>45102000</v>
      </c>
      <c r="D51" s="214">
        <v>27567209</v>
      </c>
      <c r="E51" s="220">
        <v>5966206</v>
      </c>
      <c r="F51" s="221"/>
      <c r="G51" s="290">
        <f t="shared" si="0"/>
        <v>5966206</v>
      </c>
      <c r="H51" s="214"/>
      <c r="I51" s="214"/>
      <c r="J51" s="303">
        <f t="shared" si="1"/>
        <v>5966206</v>
      </c>
    </row>
    <row r="52" spans="1:10" s="120" customFormat="1" ht="15.75">
      <c r="A52" s="248"/>
      <c r="B52" s="146" t="s">
        <v>576</v>
      </c>
      <c r="C52" s="238">
        <v>0</v>
      </c>
      <c r="D52" s="238">
        <v>15018562</v>
      </c>
      <c r="E52" s="251">
        <v>7458219</v>
      </c>
      <c r="F52" s="252"/>
      <c r="G52" s="289">
        <f t="shared" si="0"/>
        <v>7458219</v>
      </c>
      <c r="H52" s="247"/>
      <c r="I52" s="247"/>
      <c r="J52" s="305">
        <f t="shared" si="1"/>
        <v>7458219</v>
      </c>
    </row>
    <row r="53" spans="1:10" ht="15.75">
      <c r="A53" s="88"/>
      <c r="B53" s="87" t="s">
        <v>627</v>
      </c>
      <c r="C53" s="214">
        <v>0</v>
      </c>
      <c r="D53" s="214">
        <v>15018562</v>
      </c>
      <c r="E53" s="220">
        <v>7458219</v>
      </c>
      <c r="F53" s="221"/>
      <c r="G53" s="290">
        <f t="shared" si="0"/>
        <v>7458219</v>
      </c>
      <c r="H53" s="214"/>
      <c r="I53" s="214"/>
      <c r="J53" s="303">
        <f t="shared" si="1"/>
        <v>7458219</v>
      </c>
    </row>
    <row r="54" spans="1:10" s="120" customFormat="1" ht="15.75">
      <c r="A54" s="248"/>
      <c r="B54" s="146" t="s">
        <v>441</v>
      </c>
      <c r="C54" s="238">
        <v>267089000</v>
      </c>
      <c r="D54" s="238">
        <v>273182349</v>
      </c>
      <c r="E54" s="251">
        <v>263115617</v>
      </c>
      <c r="F54" s="252"/>
      <c r="G54" s="289">
        <f t="shared" si="0"/>
        <v>263115617</v>
      </c>
      <c r="H54" s="247"/>
      <c r="I54" s="247"/>
      <c r="J54" s="305">
        <f t="shared" si="1"/>
        <v>263115617</v>
      </c>
    </row>
    <row r="55" spans="1:10" ht="15.75">
      <c r="A55" s="88"/>
      <c r="B55" s="87" t="s">
        <v>669</v>
      </c>
      <c r="C55" s="214">
        <v>154380000</v>
      </c>
      <c r="D55" s="214">
        <v>157948421</v>
      </c>
      <c r="E55" s="220">
        <v>147881689</v>
      </c>
      <c r="F55" s="221"/>
      <c r="G55" s="290">
        <f t="shared" si="0"/>
        <v>147881689</v>
      </c>
      <c r="H55" s="214"/>
      <c r="I55" s="214"/>
      <c r="J55" s="303">
        <f t="shared" si="1"/>
        <v>147881689</v>
      </c>
    </row>
    <row r="56" spans="1:10" ht="15.75">
      <c r="A56" s="88"/>
      <c r="B56" s="87" t="s">
        <v>670</v>
      </c>
      <c r="C56" s="214">
        <v>112709000</v>
      </c>
      <c r="D56" s="214">
        <v>115233928</v>
      </c>
      <c r="E56" s="220">
        <v>115233928</v>
      </c>
      <c r="F56" s="221"/>
      <c r="G56" s="290">
        <f t="shared" si="0"/>
        <v>115233928</v>
      </c>
      <c r="H56" s="214"/>
      <c r="I56" s="214"/>
      <c r="J56" s="303">
        <f t="shared" si="1"/>
        <v>115233928</v>
      </c>
    </row>
    <row r="57" spans="1:10" ht="15.75">
      <c r="A57" s="88"/>
      <c r="B57" s="145" t="s">
        <v>577</v>
      </c>
      <c r="C57" s="215">
        <f>C58+C63+C68+C72+C76+C79</f>
        <v>3485000</v>
      </c>
      <c r="D57" s="215">
        <f>D58+D63+D68+D72+D76+D79</f>
        <v>76036368</v>
      </c>
      <c r="E57" s="215">
        <f>E58+E63+E68+E72+E76+E79</f>
        <v>41108546</v>
      </c>
      <c r="F57" s="221"/>
      <c r="G57" s="289">
        <f t="shared" si="0"/>
        <v>41108546</v>
      </c>
      <c r="H57" s="214"/>
      <c r="I57" s="214"/>
      <c r="J57" s="305">
        <f t="shared" si="1"/>
        <v>41108546</v>
      </c>
    </row>
    <row r="58" spans="1:10" s="120" customFormat="1" ht="15.75">
      <c r="A58" s="248"/>
      <c r="B58" s="146" t="s">
        <v>578</v>
      </c>
      <c r="C58" s="238">
        <v>1750000</v>
      </c>
      <c r="D58" s="238">
        <v>10102273</v>
      </c>
      <c r="E58" s="251">
        <v>10101347</v>
      </c>
      <c r="F58" s="254"/>
      <c r="G58" s="289">
        <f t="shared" si="0"/>
        <v>10101347</v>
      </c>
      <c r="H58" s="238"/>
      <c r="I58" s="238"/>
      <c r="J58" s="305">
        <f t="shared" si="1"/>
        <v>10101347</v>
      </c>
    </row>
    <row r="59" spans="1:10" ht="15.75">
      <c r="A59" s="88"/>
      <c r="B59" s="87" t="s">
        <v>558</v>
      </c>
      <c r="C59" s="214">
        <v>1500000</v>
      </c>
      <c r="D59" s="214">
        <v>8050111</v>
      </c>
      <c r="E59" s="220">
        <v>8049185</v>
      </c>
      <c r="F59" s="221"/>
      <c r="G59" s="290">
        <f t="shared" si="0"/>
        <v>8049185</v>
      </c>
      <c r="H59" s="214"/>
      <c r="I59" s="214"/>
      <c r="J59" s="303">
        <f t="shared" si="1"/>
        <v>8049185</v>
      </c>
    </row>
    <row r="60" spans="1:10" ht="15.75">
      <c r="A60" s="88"/>
      <c r="B60" s="87" t="s">
        <v>420</v>
      </c>
      <c r="C60" s="214">
        <v>250000</v>
      </c>
      <c r="D60" s="214">
        <v>1152356</v>
      </c>
      <c r="E60" s="220">
        <v>1152356</v>
      </c>
      <c r="F60" s="221"/>
      <c r="G60" s="290">
        <f t="shared" si="0"/>
        <v>1152356</v>
      </c>
      <c r="H60" s="214"/>
      <c r="I60" s="214"/>
      <c r="J60" s="303">
        <f t="shared" si="1"/>
        <v>1152356</v>
      </c>
    </row>
    <row r="61" spans="1:10" ht="15.75">
      <c r="A61" s="88"/>
      <c r="B61" s="87" t="s">
        <v>569</v>
      </c>
      <c r="C61" s="214">
        <v>0</v>
      </c>
      <c r="D61" s="214">
        <v>767906</v>
      </c>
      <c r="E61" s="220">
        <v>767906</v>
      </c>
      <c r="F61" s="221"/>
      <c r="G61" s="290">
        <f t="shared" si="0"/>
        <v>767906</v>
      </c>
      <c r="H61" s="214"/>
      <c r="I61" s="214"/>
      <c r="J61" s="303">
        <f t="shared" si="1"/>
        <v>767906</v>
      </c>
    </row>
    <row r="62" spans="1:10" ht="15.75">
      <c r="A62" s="88"/>
      <c r="B62" s="87" t="s">
        <v>571</v>
      </c>
      <c r="C62" s="214">
        <v>0</v>
      </c>
      <c r="D62" s="214">
        <v>131900</v>
      </c>
      <c r="E62" s="220">
        <v>131900</v>
      </c>
      <c r="F62" s="221"/>
      <c r="G62" s="290">
        <f t="shared" si="0"/>
        <v>131900</v>
      </c>
      <c r="H62" s="214"/>
      <c r="I62" s="214"/>
      <c r="J62" s="303">
        <f t="shared" si="1"/>
        <v>131900</v>
      </c>
    </row>
    <row r="63" spans="1:10" s="120" customFormat="1" ht="13.5" customHeight="1">
      <c r="A63" s="248"/>
      <c r="B63" s="146" t="s">
        <v>579</v>
      </c>
      <c r="C63" s="238">
        <v>0</v>
      </c>
      <c r="D63" s="238">
        <v>22502110</v>
      </c>
      <c r="E63" s="251">
        <v>22504490</v>
      </c>
      <c r="F63" s="252"/>
      <c r="G63" s="289">
        <f t="shared" si="0"/>
        <v>22504490</v>
      </c>
      <c r="H63" s="247"/>
      <c r="I63" s="247"/>
      <c r="J63" s="305">
        <f t="shared" si="1"/>
        <v>22504490</v>
      </c>
    </row>
    <row r="64" spans="1:10" ht="15.75">
      <c r="A64" s="88"/>
      <c r="B64" s="87" t="s">
        <v>558</v>
      </c>
      <c r="C64" s="214">
        <v>0</v>
      </c>
      <c r="D64" s="214">
        <v>11941484</v>
      </c>
      <c r="E64" s="220">
        <v>11943864</v>
      </c>
      <c r="F64" s="221"/>
      <c r="G64" s="290">
        <f t="shared" si="0"/>
        <v>11943864</v>
      </c>
      <c r="H64" s="214"/>
      <c r="I64" s="214"/>
      <c r="J64" s="303">
        <f t="shared" si="1"/>
        <v>11943864</v>
      </c>
    </row>
    <row r="65" spans="1:10" ht="15.75">
      <c r="A65" s="88"/>
      <c r="B65" s="87" t="s">
        <v>420</v>
      </c>
      <c r="C65" s="214">
        <v>0</v>
      </c>
      <c r="D65" s="214">
        <v>1837827</v>
      </c>
      <c r="E65" s="220">
        <v>1837827</v>
      </c>
      <c r="F65" s="221"/>
      <c r="G65" s="290">
        <f t="shared" si="0"/>
        <v>1837827</v>
      </c>
      <c r="H65" s="214"/>
      <c r="I65" s="214"/>
      <c r="J65" s="303">
        <f t="shared" si="1"/>
        <v>1837827</v>
      </c>
    </row>
    <row r="66" spans="1:10" ht="15.75">
      <c r="A66" s="88"/>
      <c r="B66" s="87" t="s">
        <v>569</v>
      </c>
      <c r="C66" s="214">
        <v>0</v>
      </c>
      <c r="D66" s="214">
        <v>2987322</v>
      </c>
      <c r="E66" s="220">
        <v>2987322</v>
      </c>
      <c r="F66" s="221"/>
      <c r="G66" s="290">
        <f t="shared" si="0"/>
        <v>2987322</v>
      </c>
      <c r="H66" s="214"/>
      <c r="I66" s="214"/>
      <c r="J66" s="303">
        <f t="shared" si="1"/>
        <v>2987322</v>
      </c>
    </row>
    <row r="67" spans="1:10" ht="15.75">
      <c r="A67" s="88"/>
      <c r="B67" s="87" t="s">
        <v>571</v>
      </c>
      <c r="C67" s="214">
        <v>0</v>
      </c>
      <c r="D67" s="214">
        <v>5735477</v>
      </c>
      <c r="E67" s="220">
        <v>5735477</v>
      </c>
      <c r="F67" s="221"/>
      <c r="G67" s="290">
        <f t="shared" si="0"/>
        <v>5735477</v>
      </c>
      <c r="H67" s="214"/>
      <c r="I67" s="214"/>
      <c r="J67" s="303">
        <f t="shared" si="1"/>
        <v>5735477</v>
      </c>
    </row>
    <row r="68" spans="1:10" s="120" customFormat="1" ht="15.75">
      <c r="A68" s="248"/>
      <c r="B68" s="146" t="s">
        <v>580</v>
      </c>
      <c r="C68" s="238">
        <v>200000</v>
      </c>
      <c r="D68" s="238">
        <v>200000</v>
      </c>
      <c r="E68" s="251">
        <v>144500</v>
      </c>
      <c r="F68" s="252"/>
      <c r="G68" s="289">
        <f t="shared" si="0"/>
        <v>144500</v>
      </c>
      <c r="H68" s="247"/>
      <c r="I68" s="247"/>
      <c r="J68" s="305">
        <f t="shared" si="1"/>
        <v>144500</v>
      </c>
    </row>
    <row r="69" spans="1:10" ht="15.75" hidden="1">
      <c r="A69" s="88"/>
      <c r="B69" s="87" t="s">
        <v>439</v>
      </c>
      <c r="C69" s="214"/>
      <c r="D69" s="214"/>
      <c r="E69" s="220"/>
      <c r="F69" s="221"/>
      <c r="G69" s="289">
        <f t="shared" si="0"/>
        <v>0</v>
      </c>
      <c r="H69" s="214"/>
      <c r="I69" s="214"/>
      <c r="J69" s="303">
        <f t="shared" si="1"/>
        <v>0</v>
      </c>
    </row>
    <row r="70" spans="1:10" ht="15.75" hidden="1">
      <c r="A70" s="88"/>
      <c r="B70" s="87" t="s">
        <v>420</v>
      </c>
      <c r="C70" s="214"/>
      <c r="D70" s="214"/>
      <c r="E70" s="220"/>
      <c r="F70" s="221"/>
      <c r="G70" s="289">
        <f t="shared" si="0"/>
        <v>0</v>
      </c>
      <c r="H70" s="214"/>
      <c r="I70" s="214"/>
      <c r="J70" s="303">
        <f t="shared" si="1"/>
        <v>0</v>
      </c>
    </row>
    <row r="71" spans="1:10" ht="15.75">
      <c r="A71" s="88"/>
      <c r="B71" s="87" t="s">
        <v>581</v>
      </c>
      <c r="C71" s="214">
        <v>200000</v>
      </c>
      <c r="D71" s="214">
        <v>200000</v>
      </c>
      <c r="E71" s="220">
        <v>144500</v>
      </c>
      <c r="F71" s="221"/>
      <c r="G71" s="290">
        <f t="shared" si="0"/>
        <v>144500</v>
      </c>
      <c r="H71" s="225"/>
      <c r="I71" s="214"/>
      <c r="J71" s="303">
        <f t="shared" si="1"/>
        <v>144500</v>
      </c>
    </row>
    <row r="72" spans="1:10" s="120" customFormat="1" ht="15.75">
      <c r="A72" s="248"/>
      <c r="B72" s="146" t="s">
        <v>657</v>
      </c>
      <c r="C72" s="238">
        <v>0</v>
      </c>
      <c r="D72" s="238">
        <v>440000</v>
      </c>
      <c r="E72" s="251">
        <v>440000</v>
      </c>
      <c r="F72" s="252"/>
      <c r="G72" s="289">
        <f t="shared" si="0"/>
        <v>440000</v>
      </c>
      <c r="H72" s="256"/>
      <c r="I72" s="247"/>
      <c r="J72" s="305">
        <f t="shared" si="1"/>
        <v>440000</v>
      </c>
    </row>
    <row r="73" spans="1:10" ht="15.75" hidden="1">
      <c r="A73" s="88"/>
      <c r="B73" s="87" t="s">
        <v>439</v>
      </c>
      <c r="C73" s="214"/>
      <c r="D73" s="214"/>
      <c r="E73" s="220"/>
      <c r="F73" s="221"/>
      <c r="G73" s="289">
        <f t="shared" si="0"/>
        <v>0</v>
      </c>
      <c r="H73" s="225"/>
      <c r="I73" s="214"/>
      <c r="J73" s="303">
        <f t="shared" si="1"/>
        <v>0</v>
      </c>
    </row>
    <row r="74" spans="1:10" ht="15.75" hidden="1">
      <c r="A74" s="88"/>
      <c r="B74" s="87" t="s">
        <v>420</v>
      </c>
      <c r="C74" s="214"/>
      <c r="D74" s="214"/>
      <c r="E74" s="220"/>
      <c r="F74" s="221"/>
      <c r="G74" s="289">
        <f t="shared" si="0"/>
        <v>0</v>
      </c>
      <c r="H74" s="225"/>
      <c r="I74" s="214"/>
      <c r="J74" s="303">
        <f t="shared" si="1"/>
        <v>0</v>
      </c>
    </row>
    <row r="75" spans="1:10" ht="15.75">
      <c r="A75" s="88"/>
      <c r="B75" s="87" t="s">
        <v>581</v>
      </c>
      <c r="C75" s="214">
        <v>0</v>
      </c>
      <c r="D75" s="214">
        <v>440000</v>
      </c>
      <c r="E75" s="220">
        <v>440000</v>
      </c>
      <c r="F75" s="221"/>
      <c r="G75" s="290">
        <f t="shared" si="0"/>
        <v>440000</v>
      </c>
      <c r="H75" s="225"/>
      <c r="I75" s="214"/>
      <c r="J75" s="303">
        <f t="shared" si="1"/>
        <v>440000</v>
      </c>
    </row>
    <row r="76" spans="1:10" s="259" customFormat="1" ht="15.75">
      <c r="A76" s="257"/>
      <c r="B76" s="146" t="s">
        <v>658</v>
      </c>
      <c r="C76" s="247">
        <v>1330000</v>
      </c>
      <c r="D76" s="247">
        <v>42586985</v>
      </c>
      <c r="E76" s="258">
        <v>7843825</v>
      </c>
      <c r="F76" s="252"/>
      <c r="G76" s="289">
        <f t="shared" si="0"/>
        <v>7843825</v>
      </c>
      <c r="H76" s="256"/>
      <c r="I76" s="247"/>
      <c r="J76" s="305">
        <f t="shared" si="1"/>
        <v>7843825</v>
      </c>
    </row>
    <row r="77" spans="1:10" s="266" customFormat="1" ht="15.75">
      <c r="A77" s="260"/>
      <c r="B77" s="87" t="s">
        <v>582</v>
      </c>
      <c r="C77" s="261">
        <v>1330000</v>
      </c>
      <c r="D77" s="261">
        <v>890000</v>
      </c>
      <c r="E77" s="262">
        <v>246722</v>
      </c>
      <c r="F77" s="263"/>
      <c r="G77" s="290">
        <f t="shared" si="0"/>
        <v>246722</v>
      </c>
      <c r="H77" s="265"/>
      <c r="I77" s="261"/>
      <c r="J77" s="303">
        <f t="shared" si="1"/>
        <v>246722</v>
      </c>
    </row>
    <row r="78" spans="1:10" s="266" customFormat="1" ht="15.75">
      <c r="A78" s="260"/>
      <c r="B78" s="87" t="s">
        <v>572</v>
      </c>
      <c r="C78" s="261">
        <v>0</v>
      </c>
      <c r="D78" s="261">
        <v>41696985</v>
      </c>
      <c r="E78" s="262">
        <v>7597103</v>
      </c>
      <c r="F78" s="263"/>
      <c r="G78" s="290">
        <f t="shared" si="0"/>
        <v>7597103</v>
      </c>
      <c r="H78" s="265"/>
      <c r="I78" s="261"/>
      <c r="J78" s="303">
        <f t="shared" si="1"/>
        <v>7597103</v>
      </c>
    </row>
    <row r="79" spans="1:10" s="120" customFormat="1" ht="15.75">
      <c r="A79" s="248"/>
      <c r="B79" s="146" t="s">
        <v>661</v>
      </c>
      <c r="C79" s="238">
        <v>205000</v>
      </c>
      <c r="D79" s="238">
        <v>205000</v>
      </c>
      <c r="E79" s="251">
        <v>74384</v>
      </c>
      <c r="F79" s="252"/>
      <c r="G79" s="289">
        <f t="shared" si="0"/>
        <v>74384</v>
      </c>
      <c r="H79" s="247"/>
      <c r="I79" s="247"/>
      <c r="J79" s="305">
        <f t="shared" si="1"/>
        <v>74384</v>
      </c>
    </row>
    <row r="80" spans="1:10" ht="15.75">
      <c r="A80" s="88"/>
      <c r="B80" s="87" t="s">
        <v>582</v>
      </c>
      <c r="C80" s="214">
        <v>205000</v>
      </c>
      <c r="D80" s="214">
        <v>205000</v>
      </c>
      <c r="E80" s="220">
        <v>74384</v>
      </c>
      <c r="F80" s="221"/>
      <c r="G80" s="290">
        <f t="shared" si="0"/>
        <v>74384</v>
      </c>
      <c r="H80" s="214"/>
      <c r="I80" s="214"/>
      <c r="J80" s="303">
        <f t="shared" si="1"/>
        <v>74384</v>
      </c>
    </row>
    <row r="81" spans="1:10" ht="15.75">
      <c r="A81" s="88"/>
      <c r="B81" s="145" t="s">
        <v>583</v>
      </c>
      <c r="C81" s="215">
        <f>C82+C86+C90</f>
        <v>1281000</v>
      </c>
      <c r="D81" s="215">
        <f>D82+D86+D90</f>
        <v>1453998</v>
      </c>
      <c r="E81" s="215">
        <f>E82+E86+E90</f>
        <v>1112998</v>
      </c>
      <c r="F81" s="219"/>
      <c r="G81" s="289">
        <f t="shared" si="0"/>
        <v>1112998</v>
      </c>
      <c r="H81" s="207"/>
      <c r="I81" s="207"/>
      <c r="J81" s="305">
        <f t="shared" si="1"/>
        <v>1112998</v>
      </c>
    </row>
    <row r="82" spans="1:10" s="120" customFormat="1" ht="15.75">
      <c r="A82" s="248"/>
      <c r="B82" s="146" t="s">
        <v>584</v>
      </c>
      <c r="C82" s="238">
        <v>900000</v>
      </c>
      <c r="D82" s="238">
        <v>1072998</v>
      </c>
      <c r="E82" s="251">
        <v>1072998</v>
      </c>
      <c r="F82" s="252"/>
      <c r="G82" s="289">
        <f t="shared" si="0"/>
        <v>1072998</v>
      </c>
      <c r="H82" s="247"/>
      <c r="I82" s="247"/>
      <c r="J82" s="305">
        <f t="shared" si="1"/>
        <v>1072998</v>
      </c>
    </row>
    <row r="83" spans="1:10" ht="15.75" hidden="1">
      <c r="A83" s="88"/>
      <c r="B83" s="87" t="s">
        <v>439</v>
      </c>
      <c r="C83" s="214"/>
      <c r="D83" s="214"/>
      <c r="E83" s="220"/>
      <c r="F83" s="221"/>
      <c r="G83" s="289">
        <f t="shared" si="0"/>
        <v>0</v>
      </c>
      <c r="H83" s="214"/>
      <c r="I83" s="214"/>
      <c r="J83" s="303">
        <f t="shared" si="1"/>
        <v>0</v>
      </c>
    </row>
    <row r="84" spans="1:10" ht="15.75" hidden="1">
      <c r="A84" s="88"/>
      <c r="B84" s="87" t="s">
        <v>420</v>
      </c>
      <c r="C84" s="214"/>
      <c r="D84" s="214"/>
      <c r="E84" s="220"/>
      <c r="F84" s="221"/>
      <c r="G84" s="289">
        <f t="shared" si="0"/>
        <v>0</v>
      </c>
      <c r="H84" s="214"/>
      <c r="I84" s="214"/>
      <c r="J84" s="303">
        <f t="shared" si="1"/>
        <v>0</v>
      </c>
    </row>
    <row r="85" spans="1:10" ht="15.75">
      <c r="A85" s="88"/>
      <c r="B85" s="87" t="s">
        <v>585</v>
      </c>
      <c r="C85" s="214">
        <v>900000</v>
      </c>
      <c r="D85" s="214">
        <v>1072998</v>
      </c>
      <c r="E85" s="220">
        <v>1072998</v>
      </c>
      <c r="F85" s="221"/>
      <c r="G85" s="290">
        <f t="shared" si="0"/>
        <v>1072998</v>
      </c>
      <c r="H85" s="214"/>
      <c r="I85" s="214"/>
      <c r="J85" s="303">
        <f t="shared" si="1"/>
        <v>1072998</v>
      </c>
    </row>
    <row r="86" spans="1:10" s="120" customFormat="1" ht="15.75">
      <c r="A86" s="248"/>
      <c r="B86" s="146" t="s">
        <v>659</v>
      </c>
      <c r="C86" s="238">
        <v>381000</v>
      </c>
      <c r="D86" s="238">
        <v>341000</v>
      </c>
      <c r="E86" s="251">
        <v>0</v>
      </c>
      <c r="F86" s="252"/>
      <c r="G86" s="289">
        <f aca="true" t="shared" si="2" ref="G86:G91">SUM(E86:F86)</f>
        <v>0</v>
      </c>
      <c r="H86" s="247"/>
      <c r="I86" s="247"/>
      <c r="J86" s="303">
        <f aca="true" t="shared" si="3" ref="J86:J149">SUM(G86:I86)</f>
        <v>0</v>
      </c>
    </row>
    <row r="87" spans="1:10" ht="15.75" hidden="1">
      <c r="A87" s="88"/>
      <c r="B87" s="87" t="s">
        <v>439</v>
      </c>
      <c r="C87" s="214"/>
      <c r="D87" s="214"/>
      <c r="E87" s="220"/>
      <c r="F87" s="221"/>
      <c r="G87" s="289">
        <f t="shared" si="2"/>
        <v>0</v>
      </c>
      <c r="H87" s="214"/>
      <c r="I87" s="214"/>
      <c r="J87" s="303">
        <f t="shared" si="3"/>
        <v>0</v>
      </c>
    </row>
    <row r="88" spans="1:10" ht="15.75" hidden="1">
      <c r="A88" s="88"/>
      <c r="B88" s="87" t="s">
        <v>420</v>
      </c>
      <c r="C88" s="214"/>
      <c r="D88" s="214"/>
      <c r="E88" s="220"/>
      <c r="F88" s="221"/>
      <c r="G88" s="289">
        <f t="shared" si="2"/>
        <v>0</v>
      </c>
      <c r="H88" s="214"/>
      <c r="I88" s="214"/>
      <c r="J88" s="303">
        <f t="shared" si="3"/>
        <v>0</v>
      </c>
    </row>
    <row r="89" spans="1:10" ht="15.75">
      <c r="A89" s="88"/>
      <c r="B89" s="87" t="s">
        <v>585</v>
      </c>
      <c r="C89" s="214">
        <v>381000</v>
      </c>
      <c r="D89" s="214">
        <v>341000</v>
      </c>
      <c r="E89" s="220">
        <v>0</v>
      </c>
      <c r="F89" s="221"/>
      <c r="G89" s="290">
        <f t="shared" si="2"/>
        <v>0</v>
      </c>
      <c r="H89" s="214"/>
      <c r="I89" s="214"/>
      <c r="J89" s="303">
        <f t="shared" si="3"/>
        <v>0</v>
      </c>
    </row>
    <row r="90" spans="1:10" s="268" customFormat="1" ht="15.75">
      <c r="A90" s="267"/>
      <c r="B90" s="146" t="s">
        <v>660</v>
      </c>
      <c r="C90" s="247">
        <v>0</v>
      </c>
      <c r="D90" s="247">
        <v>40000</v>
      </c>
      <c r="E90" s="258">
        <v>40000</v>
      </c>
      <c r="F90" s="252"/>
      <c r="G90" s="289">
        <f t="shared" si="2"/>
        <v>40000</v>
      </c>
      <c r="H90" s="247"/>
      <c r="I90" s="247"/>
      <c r="J90" s="305">
        <f t="shared" si="3"/>
        <v>40000</v>
      </c>
    </row>
    <row r="91" spans="1:10" ht="15.75">
      <c r="A91" s="88"/>
      <c r="B91" s="87" t="s">
        <v>585</v>
      </c>
      <c r="C91" s="214">
        <v>0</v>
      </c>
      <c r="D91" s="214">
        <v>40000</v>
      </c>
      <c r="E91" s="220">
        <v>40000</v>
      </c>
      <c r="F91" s="221"/>
      <c r="G91" s="290">
        <f t="shared" si="2"/>
        <v>40000</v>
      </c>
      <c r="H91" s="214"/>
      <c r="I91" s="214"/>
      <c r="J91" s="303">
        <f t="shared" si="3"/>
        <v>40000</v>
      </c>
    </row>
    <row r="92" spans="1:10" ht="15.75">
      <c r="A92" s="88"/>
      <c r="B92" s="145" t="s">
        <v>586</v>
      </c>
      <c r="C92" s="215">
        <f>C93+C95+C99+C101+C110</f>
        <v>26752000</v>
      </c>
      <c r="D92" s="215">
        <f>D93+D95+D99+D101+D110</f>
        <v>32701951</v>
      </c>
      <c r="E92" s="215">
        <f>E93+E95+E99+E101+E110</f>
        <v>31221137</v>
      </c>
      <c r="F92" s="221"/>
      <c r="G92" s="264">
        <v>29124049</v>
      </c>
      <c r="H92" s="207">
        <v>2097088</v>
      </c>
      <c r="I92" s="214"/>
      <c r="J92" s="305">
        <f t="shared" si="3"/>
        <v>31221137</v>
      </c>
    </row>
    <row r="93" spans="1:10" s="120" customFormat="1" ht="15.75">
      <c r="A93" s="248"/>
      <c r="B93" s="146" t="s">
        <v>587</v>
      </c>
      <c r="C93" s="238">
        <v>2000000</v>
      </c>
      <c r="D93" s="238">
        <v>2097088</v>
      </c>
      <c r="E93" s="251">
        <v>2097088</v>
      </c>
      <c r="F93" s="252"/>
      <c r="G93" s="291"/>
      <c r="H93" s="247"/>
      <c r="I93" s="247"/>
      <c r="J93" s="305">
        <v>2097088</v>
      </c>
    </row>
    <row r="94" spans="1:10" ht="15.75">
      <c r="A94" s="88"/>
      <c r="B94" s="87" t="s">
        <v>573</v>
      </c>
      <c r="C94" s="214">
        <v>2000000</v>
      </c>
      <c r="D94" s="214">
        <v>2097088</v>
      </c>
      <c r="E94" s="220">
        <v>2097088</v>
      </c>
      <c r="F94" s="221"/>
      <c r="G94" s="264">
        <v>0</v>
      </c>
      <c r="H94" s="214">
        <v>2097088</v>
      </c>
      <c r="I94" s="214"/>
      <c r="J94" s="303">
        <f t="shared" si="3"/>
        <v>2097088</v>
      </c>
    </row>
    <row r="95" spans="1:10" s="120" customFormat="1" ht="15.75">
      <c r="A95" s="248"/>
      <c r="B95" s="146" t="s">
        <v>588</v>
      </c>
      <c r="C95" s="238">
        <v>200000</v>
      </c>
      <c r="D95" s="238">
        <v>200000</v>
      </c>
      <c r="E95" s="251">
        <v>0</v>
      </c>
      <c r="F95" s="252"/>
      <c r="G95" s="291"/>
      <c r="H95" s="247"/>
      <c r="I95" s="247"/>
      <c r="J95" s="303">
        <f t="shared" si="3"/>
        <v>0</v>
      </c>
    </row>
    <row r="96" spans="1:10" ht="15.75" hidden="1">
      <c r="A96" s="88"/>
      <c r="B96" s="87" t="s">
        <v>439</v>
      </c>
      <c r="C96" s="214"/>
      <c r="D96" s="214"/>
      <c r="E96" s="220"/>
      <c r="F96" s="221"/>
      <c r="G96" s="264"/>
      <c r="H96" s="214"/>
      <c r="I96" s="214"/>
      <c r="J96" s="303">
        <f t="shared" si="3"/>
        <v>0</v>
      </c>
    </row>
    <row r="97" spans="1:10" ht="15.75" hidden="1">
      <c r="A97" s="88"/>
      <c r="B97" s="87" t="s">
        <v>420</v>
      </c>
      <c r="C97" s="214"/>
      <c r="D97" s="214"/>
      <c r="E97" s="220"/>
      <c r="F97" s="221"/>
      <c r="G97" s="264"/>
      <c r="H97" s="214"/>
      <c r="I97" s="214"/>
      <c r="J97" s="303">
        <f t="shared" si="3"/>
        <v>0</v>
      </c>
    </row>
    <row r="98" spans="1:10" ht="15.75">
      <c r="A98" s="88"/>
      <c r="B98" s="87" t="s">
        <v>589</v>
      </c>
      <c r="C98" s="214">
        <v>200000</v>
      </c>
      <c r="D98" s="214">
        <v>200000</v>
      </c>
      <c r="E98" s="220">
        <v>0</v>
      </c>
      <c r="F98" s="221"/>
      <c r="G98" s="264">
        <v>0</v>
      </c>
      <c r="H98" s="214"/>
      <c r="I98" s="214"/>
      <c r="J98" s="303">
        <f t="shared" si="3"/>
        <v>0</v>
      </c>
    </row>
    <row r="99" spans="1:10" s="120" customFormat="1" ht="15.75">
      <c r="A99" s="248"/>
      <c r="B99" s="146" t="s">
        <v>590</v>
      </c>
      <c r="C99" s="238">
        <v>4826000</v>
      </c>
      <c r="D99" s="238">
        <v>4826000</v>
      </c>
      <c r="E99" s="251">
        <v>4572123</v>
      </c>
      <c r="F99" s="252"/>
      <c r="G99" s="291">
        <f>SUM(E99:F99)</f>
        <v>4572123</v>
      </c>
      <c r="H99" s="247"/>
      <c r="I99" s="247"/>
      <c r="J99" s="305">
        <f t="shared" si="3"/>
        <v>4572123</v>
      </c>
    </row>
    <row r="100" spans="1:10" ht="15.75">
      <c r="A100" s="88"/>
      <c r="B100" s="87" t="s">
        <v>591</v>
      </c>
      <c r="C100" s="214">
        <v>4826000</v>
      </c>
      <c r="D100" s="214">
        <v>4826000</v>
      </c>
      <c r="E100" s="220">
        <v>4572123</v>
      </c>
      <c r="F100" s="221"/>
      <c r="G100" s="264">
        <f aca="true" t="shared" si="4" ref="G100:G114">SUM(E100:F100)</f>
        <v>4572123</v>
      </c>
      <c r="H100" s="214"/>
      <c r="I100" s="214"/>
      <c r="J100" s="303">
        <f t="shared" si="3"/>
        <v>4572123</v>
      </c>
    </row>
    <row r="101" spans="1:10" s="120" customFormat="1" ht="15.75">
      <c r="A101" s="248"/>
      <c r="B101" s="146" t="s">
        <v>592</v>
      </c>
      <c r="C101" s="238">
        <v>1425000</v>
      </c>
      <c r="D101" s="238">
        <v>1425000</v>
      </c>
      <c r="E101" s="251">
        <v>915886</v>
      </c>
      <c r="F101" s="254"/>
      <c r="G101" s="291">
        <f t="shared" si="4"/>
        <v>915886</v>
      </c>
      <c r="H101" s="238"/>
      <c r="I101" s="238"/>
      <c r="J101" s="305">
        <f t="shared" si="3"/>
        <v>915886</v>
      </c>
    </row>
    <row r="102" spans="1:10" ht="15.75">
      <c r="A102" s="88"/>
      <c r="B102" s="87" t="s">
        <v>591</v>
      </c>
      <c r="C102" s="214">
        <v>1425000</v>
      </c>
      <c r="D102" s="214">
        <v>1425000</v>
      </c>
      <c r="E102" s="214">
        <v>915886</v>
      </c>
      <c r="F102" s="221"/>
      <c r="G102" s="264">
        <f t="shared" si="4"/>
        <v>915886</v>
      </c>
      <c r="H102" s="214"/>
      <c r="I102" s="214"/>
      <c r="J102" s="303">
        <f t="shared" si="3"/>
        <v>915886</v>
      </c>
    </row>
    <row r="103" spans="1:10" ht="15.75" hidden="1">
      <c r="A103" s="88"/>
      <c r="B103" s="87" t="s">
        <v>439</v>
      </c>
      <c r="C103" s="214"/>
      <c r="D103" s="214"/>
      <c r="E103" s="220"/>
      <c r="F103" s="221"/>
      <c r="G103" s="291">
        <f t="shared" si="4"/>
        <v>0</v>
      </c>
      <c r="H103" s="214"/>
      <c r="I103" s="214"/>
      <c r="J103" s="303">
        <f t="shared" si="3"/>
        <v>0</v>
      </c>
    </row>
    <row r="104" spans="1:10" ht="15.75" hidden="1">
      <c r="A104" s="88"/>
      <c r="B104" s="87" t="s">
        <v>420</v>
      </c>
      <c r="C104" s="214"/>
      <c r="D104" s="214"/>
      <c r="E104" s="220"/>
      <c r="F104" s="221"/>
      <c r="G104" s="291">
        <f t="shared" si="4"/>
        <v>0</v>
      </c>
      <c r="H104" s="214"/>
      <c r="I104" s="214"/>
      <c r="J104" s="303">
        <f t="shared" si="3"/>
        <v>0</v>
      </c>
    </row>
    <row r="105" spans="1:10" ht="15.75" hidden="1">
      <c r="A105" s="88"/>
      <c r="B105" s="87" t="s">
        <v>593</v>
      </c>
      <c r="C105" s="214"/>
      <c r="D105" s="214"/>
      <c r="E105" s="220"/>
      <c r="F105" s="221"/>
      <c r="G105" s="291">
        <f t="shared" si="4"/>
        <v>0</v>
      </c>
      <c r="H105" s="214"/>
      <c r="I105" s="214"/>
      <c r="J105" s="303">
        <f t="shared" si="3"/>
        <v>0</v>
      </c>
    </row>
    <row r="106" spans="1:10" ht="15.75" hidden="1">
      <c r="A106" s="88"/>
      <c r="B106" s="89" t="s">
        <v>444</v>
      </c>
      <c r="C106" s="214"/>
      <c r="D106" s="214"/>
      <c r="E106" s="220"/>
      <c r="F106" s="221"/>
      <c r="G106" s="291">
        <f t="shared" si="4"/>
        <v>0</v>
      </c>
      <c r="H106" s="214"/>
      <c r="I106" s="214"/>
      <c r="J106" s="303">
        <f t="shared" si="3"/>
        <v>0</v>
      </c>
    </row>
    <row r="107" spans="1:10" ht="15.75" hidden="1">
      <c r="A107" s="88"/>
      <c r="B107" s="87" t="s">
        <v>439</v>
      </c>
      <c r="C107" s="214"/>
      <c r="D107" s="214"/>
      <c r="E107" s="220"/>
      <c r="F107" s="221"/>
      <c r="G107" s="291">
        <f t="shared" si="4"/>
        <v>0</v>
      </c>
      <c r="H107" s="214"/>
      <c r="I107" s="214"/>
      <c r="J107" s="303">
        <f t="shared" si="3"/>
        <v>0</v>
      </c>
    </row>
    <row r="108" spans="1:10" ht="15.75" hidden="1">
      <c r="A108" s="88"/>
      <c r="B108" s="87" t="s">
        <v>420</v>
      </c>
      <c r="C108" s="214"/>
      <c r="D108" s="214"/>
      <c r="E108" s="220"/>
      <c r="F108" s="221"/>
      <c r="G108" s="291">
        <f t="shared" si="4"/>
        <v>0</v>
      </c>
      <c r="H108" s="214"/>
      <c r="I108" s="214"/>
      <c r="J108" s="303">
        <f t="shared" si="3"/>
        <v>0</v>
      </c>
    </row>
    <row r="109" spans="1:10" ht="15.75" hidden="1">
      <c r="A109" s="88"/>
      <c r="B109" s="87" t="s">
        <v>434</v>
      </c>
      <c r="C109" s="214"/>
      <c r="D109" s="214"/>
      <c r="E109" s="220"/>
      <c r="F109" s="221"/>
      <c r="G109" s="291">
        <f t="shared" si="4"/>
        <v>0</v>
      </c>
      <c r="H109" s="214"/>
      <c r="I109" s="214"/>
      <c r="J109" s="303">
        <f t="shared" si="3"/>
        <v>0</v>
      </c>
    </row>
    <row r="110" spans="1:10" s="120" customFormat="1" ht="15.75">
      <c r="A110" s="248"/>
      <c r="B110" s="146" t="s">
        <v>443</v>
      </c>
      <c r="C110" s="238">
        <v>18301000</v>
      </c>
      <c r="D110" s="238">
        <v>24153863</v>
      </c>
      <c r="E110" s="251">
        <v>23636040</v>
      </c>
      <c r="F110" s="254"/>
      <c r="G110" s="291">
        <f t="shared" si="4"/>
        <v>23636040</v>
      </c>
      <c r="H110" s="238"/>
      <c r="I110" s="238"/>
      <c r="J110" s="305">
        <f t="shared" si="3"/>
        <v>23636040</v>
      </c>
    </row>
    <row r="111" spans="1:10" ht="15.75">
      <c r="A111" s="88"/>
      <c r="B111" s="87" t="s">
        <v>662</v>
      </c>
      <c r="C111" s="214">
        <v>10222000</v>
      </c>
      <c r="D111" s="214">
        <v>10956541</v>
      </c>
      <c r="E111" s="220">
        <v>10925271</v>
      </c>
      <c r="F111" s="221"/>
      <c r="G111" s="264">
        <f t="shared" si="4"/>
        <v>10925271</v>
      </c>
      <c r="H111" s="214"/>
      <c r="I111" s="214"/>
      <c r="J111" s="303">
        <f t="shared" si="3"/>
        <v>10925271</v>
      </c>
    </row>
    <row r="112" spans="1:10" ht="15.75">
      <c r="A112" s="88"/>
      <c r="B112" s="87" t="s">
        <v>420</v>
      </c>
      <c r="C112" s="214">
        <v>2759000</v>
      </c>
      <c r="D112" s="214">
        <v>2917028</v>
      </c>
      <c r="E112" s="220">
        <v>2917028</v>
      </c>
      <c r="F112" s="221"/>
      <c r="G112" s="264">
        <f t="shared" si="4"/>
        <v>2917028</v>
      </c>
      <c r="H112" s="214"/>
      <c r="I112" s="214"/>
      <c r="J112" s="303">
        <f t="shared" si="3"/>
        <v>2917028</v>
      </c>
    </row>
    <row r="113" spans="1:10" ht="15.75">
      <c r="A113" s="88"/>
      <c r="B113" s="87" t="s">
        <v>593</v>
      </c>
      <c r="C113" s="214">
        <v>5320000</v>
      </c>
      <c r="D113" s="214">
        <v>8847283</v>
      </c>
      <c r="E113" s="220">
        <v>8360730</v>
      </c>
      <c r="F113" s="221"/>
      <c r="G113" s="264">
        <f t="shared" si="4"/>
        <v>8360730</v>
      </c>
      <c r="H113" s="214"/>
      <c r="I113" s="214"/>
      <c r="J113" s="303">
        <f t="shared" si="3"/>
        <v>8360730</v>
      </c>
    </row>
    <row r="114" spans="1:10" ht="15.75">
      <c r="A114" s="88"/>
      <c r="B114" s="87" t="s">
        <v>571</v>
      </c>
      <c r="C114" s="214">
        <v>0</v>
      </c>
      <c r="D114" s="214">
        <v>1433011</v>
      </c>
      <c r="E114" s="220">
        <v>1433011</v>
      </c>
      <c r="F114" s="221"/>
      <c r="G114" s="264">
        <f t="shared" si="4"/>
        <v>1433011</v>
      </c>
      <c r="H114" s="214"/>
      <c r="I114" s="214"/>
      <c r="J114" s="303">
        <f t="shared" si="3"/>
        <v>1433011</v>
      </c>
    </row>
    <row r="115" spans="1:10" s="272" customFormat="1" ht="15.75">
      <c r="A115" s="271"/>
      <c r="B115" s="145" t="s">
        <v>667</v>
      </c>
      <c r="C115" s="250">
        <f>C116+C122+C124+C126+C131+C133+C135+C137</f>
        <v>20190000</v>
      </c>
      <c r="D115" s="250">
        <f>D116+D122+D124+D126+D131+D133+D135+D137</f>
        <v>27021572</v>
      </c>
      <c r="E115" s="250">
        <f>E116+E122+E124+E126+E131+E133+E135+E137</f>
        <v>28466099</v>
      </c>
      <c r="F115" s="249"/>
      <c r="G115" s="292">
        <v>2855700</v>
      </c>
      <c r="H115" s="250">
        <v>25610399</v>
      </c>
      <c r="I115" s="250"/>
      <c r="J115" s="305">
        <f t="shared" si="3"/>
        <v>28466099</v>
      </c>
    </row>
    <row r="116" spans="1:10" s="120" customFormat="1" ht="15.75">
      <c r="A116" s="248"/>
      <c r="B116" s="146" t="s">
        <v>594</v>
      </c>
      <c r="C116" s="238">
        <v>5000000</v>
      </c>
      <c r="D116" s="238">
        <v>5000000</v>
      </c>
      <c r="E116" s="251">
        <v>5000000</v>
      </c>
      <c r="F116" s="252"/>
      <c r="G116" s="292"/>
      <c r="H116" s="256"/>
      <c r="I116" s="247"/>
      <c r="J116" s="305">
        <v>5000000</v>
      </c>
    </row>
    <row r="117" spans="1:10" ht="15.75" hidden="1">
      <c r="A117" s="88"/>
      <c r="B117" s="87" t="s">
        <v>439</v>
      </c>
      <c r="C117" s="214"/>
      <c r="D117" s="214"/>
      <c r="E117" s="220"/>
      <c r="F117" s="221"/>
      <c r="G117" s="293"/>
      <c r="H117" s="225"/>
      <c r="I117" s="214"/>
      <c r="J117" s="303">
        <f t="shared" si="3"/>
        <v>0</v>
      </c>
    </row>
    <row r="118" spans="1:10" ht="15.75" hidden="1">
      <c r="A118" s="88"/>
      <c r="B118" s="87" t="s">
        <v>420</v>
      </c>
      <c r="C118" s="214"/>
      <c r="D118" s="214"/>
      <c r="E118" s="220"/>
      <c r="F118" s="221"/>
      <c r="G118" s="293"/>
      <c r="H118" s="225"/>
      <c r="I118" s="214"/>
      <c r="J118" s="303">
        <f t="shared" si="3"/>
        <v>0</v>
      </c>
    </row>
    <row r="119" spans="1:10" ht="15.75">
      <c r="A119" s="88"/>
      <c r="B119" s="87" t="s">
        <v>434</v>
      </c>
      <c r="C119" s="214">
        <v>5000000</v>
      </c>
      <c r="D119" s="214">
        <v>5000000</v>
      </c>
      <c r="E119" s="220">
        <v>5000000</v>
      </c>
      <c r="F119" s="221"/>
      <c r="G119" s="293"/>
      <c r="H119" s="225">
        <v>5000000</v>
      </c>
      <c r="I119" s="214"/>
      <c r="J119" s="303">
        <f t="shared" si="3"/>
        <v>5000000</v>
      </c>
    </row>
    <row r="120" spans="1:10" ht="15.75" hidden="1">
      <c r="A120" s="88"/>
      <c r="B120" s="89" t="s">
        <v>445</v>
      </c>
      <c r="C120" s="214"/>
      <c r="D120" s="214"/>
      <c r="E120" s="220"/>
      <c r="F120" s="221"/>
      <c r="G120" s="293"/>
      <c r="H120" s="225"/>
      <c r="I120" s="214"/>
      <c r="J120" s="303">
        <f t="shared" si="3"/>
        <v>0</v>
      </c>
    </row>
    <row r="121" spans="1:10" ht="15.75" hidden="1">
      <c r="A121" s="88"/>
      <c r="B121" s="87" t="s">
        <v>434</v>
      </c>
      <c r="C121" s="214"/>
      <c r="D121" s="214"/>
      <c r="E121" s="220"/>
      <c r="F121" s="221"/>
      <c r="G121" s="293"/>
      <c r="H121" s="225"/>
      <c r="I121" s="214"/>
      <c r="J121" s="303">
        <f t="shared" si="3"/>
        <v>0</v>
      </c>
    </row>
    <row r="122" spans="1:10" s="268" customFormat="1" ht="15.75">
      <c r="A122" s="267"/>
      <c r="B122" s="146" t="s">
        <v>663</v>
      </c>
      <c r="C122" s="247">
        <v>0</v>
      </c>
      <c r="D122" s="247">
        <v>0</v>
      </c>
      <c r="E122" s="258">
        <v>212374</v>
      </c>
      <c r="F122" s="252"/>
      <c r="G122" s="292"/>
      <c r="H122" s="256"/>
      <c r="I122" s="247"/>
      <c r="J122" s="305">
        <v>212374</v>
      </c>
    </row>
    <row r="123" spans="1:10" ht="15.75">
      <c r="A123" s="88"/>
      <c r="B123" s="87" t="s">
        <v>434</v>
      </c>
      <c r="C123" s="214">
        <v>0</v>
      </c>
      <c r="D123" s="214">
        <v>0</v>
      </c>
      <c r="E123" s="220">
        <v>212374</v>
      </c>
      <c r="F123" s="221"/>
      <c r="G123" s="293"/>
      <c r="H123" s="225">
        <v>212374</v>
      </c>
      <c r="I123" s="214"/>
      <c r="J123" s="303">
        <f t="shared" si="3"/>
        <v>212374</v>
      </c>
    </row>
    <row r="124" spans="1:10" s="268" customFormat="1" ht="15.75">
      <c r="A124" s="267"/>
      <c r="B124" s="146" t="s">
        <v>664</v>
      </c>
      <c r="C124" s="247">
        <v>0</v>
      </c>
      <c r="D124" s="247">
        <v>0</v>
      </c>
      <c r="E124" s="258">
        <v>2855700</v>
      </c>
      <c r="F124" s="252"/>
      <c r="G124" s="292">
        <v>2855700</v>
      </c>
      <c r="H124" s="256"/>
      <c r="I124" s="247"/>
      <c r="J124" s="305">
        <f t="shared" si="3"/>
        <v>2855700</v>
      </c>
    </row>
    <row r="125" spans="1:10" ht="15.75">
      <c r="A125" s="88"/>
      <c r="B125" s="87" t="s">
        <v>434</v>
      </c>
      <c r="C125" s="214">
        <v>0</v>
      </c>
      <c r="D125" s="214">
        <v>0</v>
      </c>
      <c r="E125" s="220">
        <v>2855700</v>
      </c>
      <c r="F125" s="221"/>
      <c r="G125" s="293">
        <v>2855700</v>
      </c>
      <c r="H125" s="225"/>
      <c r="I125" s="214"/>
      <c r="J125" s="303">
        <f t="shared" si="3"/>
        <v>2855700</v>
      </c>
    </row>
    <row r="126" spans="1:10" s="120" customFormat="1" ht="15.75">
      <c r="A126" s="248"/>
      <c r="B126" s="146" t="s">
        <v>446</v>
      </c>
      <c r="C126" s="238">
        <v>11940000</v>
      </c>
      <c r="D126" s="238">
        <v>11940000</v>
      </c>
      <c r="E126" s="251">
        <v>10316453</v>
      </c>
      <c r="F126" s="252"/>
      <c r="G126" s="292"/>
      <c r="H126" s="256">
        <v>10316453</v>
      </c>
      <c r="I126" s="247"/>
      <c r="J126" s="305">
        <f t="shared" si="3"/>
        <v>10316453</v>
      </c>
    </row>
    <row r="127" spans="1:10" ht="15.75">
      <c r="A127" s="88"/>
      <c r="B127" s="87" t="s">
        <v>558</v>
      </c>
      <c r="C127" s="214">
        <v>1000000</v>
      </c>
      <c r="D127" s="214">
        <v>1039671</v>
      </c>
      <c r="E127" s="220">
        <v>1039671</v>
      </c>
      <c r="F127" s="221"/>
      <c r="G127" s="293"/>
      <c r="H127" s="225">
        <v>1039671</v>
      </c>
      <c r="I127" s="214"/>
      <c r="J127" s="303">
        <f t="shared" si="3"/>
        <v>1039671</v>
      </c>
    </row>
    <row r="128" spans="1:10" ht="15.75">
      <c r="A128" s="88"/>
      <c r="B128" s="87" t="s">
        <v>420</v>
      </c>
      <c r="C128" s="214">
        <v>1850000</v>
      </c>
      <c r="D128" s="214">
        <v>834366</v>
      </c>
      <c r="E128" s="220">
        <v>0</v>
      </c>
      <c r="F128" s="221"/>
      <c r="G128" s="293"/>
      <c r="H128" s="225"/>
      <c r="I128" s="214"/>
      <c r="J128" s="303">
        <f t="shared" si="3"/>
        <v>0</v>
      </c>
    </row>
    <row r="129" spans="1:10" ht="15.75">
      <c r="A129" s="88"/>
      <c r="B129" s="87" t="s">
        <v>593</v>
      </c>
      <c r="C129" s="214">
        <v>9090000</v>
      </c>
      <c r="D129" s="214">
        <v>10035963</v>
      </c>
      <c r="E129" s="220">
        <v>9246782</v>
      </c>
      <c r="F129" s="221"/>
      <c r="G129" s="293"/>
      <c r="H129" s="225">
        <v>9246782</v>
      </c>
      <c r="I129" s="214"/>
      <c r="J129" s="303">
        <f t="shared" si="3"/>
        <v>9246782</v>
      </c>
    </row>
    <row r="130" spans="1:10" ht="15.75">
      <c r="A130" s="90"/>
      <c r="B130" s="87" t="s">
        <v>434</v>
      </c>
      <c r="C130" s="214">
        <v>0</v>
      </c>
      <c r="D130" s="214">
        <v>30000</v>
      </c>
      <c r="E130" s="220">
        <v>30000</v>
      </c>
      <c r="F130" s="221"/>
      <c r="G130" s="293"/>
      <c r="H130" s="214">
        <v>30000</v>
      </c>
      <c r="I130" s="214"/>
      <c r="J130" s="303">
        <f t="shared" si="3"/>
        <v>30000</v>
      </c>
    </row>
    <row r="131" spans="1:10" s="120" customFormat="1" ht="15.75">
      <c r="A131" s="269"/>
      <c r="B131" s="146" t="s">
        <v>595</v>
      </c>
      <c r="C131" s="238">
        <v>3150000</v>
      </c>
      <c r="D131" s="238">
        <v>9568021</v>
      </c>
      <c r="E131" s="251">
        <v>9568021</v>
      </c>
      <c r="F131" s="254"/>
      <c r="G131" s="294"/>
      <c r="H131" s="238">
        <v>9568021</v>
      </c>
      <c r="I131" s="238"/>
      <c r="J131" s="305">
        <f t="shared" si="3"/>
        <v>9568021</v>
      </c>
    </row>
    <row r="132" spans="1:10" ht="15.75">
      <c r="A132" s="90"/>
      <c r="B132" s="87" t="s">
        <v>434</v>
      </c>
      <c r="C132" s="214">
        <v>3150000</v>
      </c>
      <c r="D132" s="214">
        <v>9568021</v>
      </c>
      <c r="E132" s="220">
        <v>9568021</v>
      </c>
      <c r="F132" s="221"/>
      <c r="G132" s="293"/>
      <c r="H132" s="214">
        <v>9568021</v>
      </c>
      <c r="I132" s="214"/>
      <c r="J132" s="303">
        <f t="shared" si="3"/>
        <v>9568021</v>
      </c>
    </row>
    <row r="133" spans="1:10" s="268" customFormat="1" ht="15.75">
      <c r="A133" s="270"/>
      <c r="B133" s="146" t="s">
        <v>665</v>
      </c>
      <c r="C133" s="247">
        <v>0</v>
      </c>
      <c r="D133" s="247">
        <v>100000</v>
      </c>
      <c r="E133" s="258">
        <v>100000</v>
      </c>
      <c r="F133" s="252"/>
      <c r="G133" s="292"/>
      <c r="H133" s="247">
        <v>100000</v>
      </c>
      <c r="I133" s="247"/>
      <c r="J133" s="305">
        <f t="shared" si="3"/>
        <v>100000</v>
      </c>
    </row>
    <row r="134" spans="1:10" ht="15.75">
      <c r="A134" s="90"/>
      <c r="B134" s="87" t="s">
        <v>434</v>
      </c>
      <c r="C134" s="214">
        <v>0</v>
      </c>
      <c r="D134" s="214">
        <v>100000</v>
      </c>
      <c r="E134" s="220">
        <v>100000</v>
      </c>
      <c r="F134" s="221"/>
      <c r="G134" s="293"/>
      <c r="H134" s="214">
        <v>100000</v>
      </c>
      <c r="I134" s="214"/>
      <c r="J134" s="303">
        <f t="shared" si="3"/>
        <v>100000</v>
      </c>
    </row>
    <row r="135" spans="1:10" s="120" customFormat="1" ht="15.75">
      <c r="A135" s="269"/>
      <c r="B135" s="146" t="s">
        <v>596</v>
      </c>
      <c r="C135" s="238">
        <v>100000</v>
      </c>
      <c r="D135" s="238">
        <v>0</v>
      </c>
      <c r="E135" s="251">
        <v>0</v>
      </c>
      <c r="F135" s="254"/>
      <c r="G135" s="294"/>
      <c r="H135" s="238"/>
      <c r="I135" s="238"/>
      <c r="J135" s="303">
        <f t="shared" si="3"/>
        <v>0</v>
      </c>
    </row>
    <row r="136" spans="1:10" ht="15.75">
      <c r="A136" s="90"/>
      <c r="B136" s="87" t="s">
        <v>434</v>
      </c>
      <c r="C136" s="214">
        <v>100000</v>
      </c>
      <c r="D136" s="214">
        <v>0</v>
      </c>
      <c r="E136" s="220">
        <v>0</v>
      </c>
      <c r="F136" s="221"/>
      <c r="G136" s="293"/>
      <c r="H136" s="214"/>
      <c r="I136" s="214"/>
      <c r="J136" s="303">
        <f t="shared" si="3"/>
        <v>0</v>
      </c>
    </row>
    <row r="137" spans="1:10" s="268" customFormat="1" ht="15.75">
      <c r="A137" s="270"/>
      <c r="B137" s="146" t="s">
        <v>666</v>
      </c>
      <c r="C137" s="247">
        <v>0</v>
      </c>
      <c r="D137" s="247">
        <v>413551</v>
      </c>
      <c r="E137" s="258">
        <v>413551</v>
      </c>
      <c r="F137" s="252"/>
      <c r="G137" s="292"/>
      <c r="H137" s="247">
        <v>413551</v>
      </c>
      <c r="I137" s="247"/>
      <c r="J137" s="305">
        <f t="shared" si="3"/>
        <v>413551</v>
      </c>
    </row>
    <row r="138" spans="1:10" ht="15.75">
      <c r="A138" s="90"/>
      <c r="B138" s="87" t="s">
        <v>593</v>
      </c>
      <c r="C138" s="214">
        <v>0</v>
      </c>
      <c r="D138" s="214">
        <v>413551</v>
      </c>
      <c r="E138" s="220">
        <v>413551</v>
      </c>
      <c r="F138" s="221"/>
      <c r="G138" s="293"/>
      <c r="H138" s="214">
        <v>413551</v>
      </c>
      <c r="I138" s="214"/>
      <c r="J138" s="303">
        <f t="shared" si="3"/>
        <v>413551</v>
      </c>
    </row>
    <row r="139" spans="1:10" s="205" customFormat="1" ht="15.75">
      <c r="A139" s="237"/>
      <c r="B139" s="89" t="s">
        <v>668</v>
      </c>
      <c r="C139" s="207">
        <f>C140</f>
        <v>37362000</v>
      </c>
      <c r="D139" s="207">
        <f>D140</f>
        <v>44480099</v>
      </c>
      <c r="E139" s="207">
        <f>E140</f>
        <v>44211904</v>
      </c>
      <c r="F139" s="219"/>
      <c r="G139" s="292">
        <v>44211904</v>
      </c>
      <c r="H139" s="207"/>
      <c r="I139" s="207"/>
      <c r="J139" s="305">
        <f t="shared" si="3"/>
        <v>44211904</v>
      </c>
    </row>
    <row r="140" spans="1:10" s="120" customFormat="1" ht="15.75">
      <c r="A140" s="269"/>
      <c r="B140" s="146" t="s">
        <v>597</v>
      </c>
      <c r="C140" s="238">
        <v>37362000</v>
      </c>
      <c r="D140" s="238">
        <v>44480099</v>
      </c>
      <c r="E140" s="251">
        <v>44211904</v>
      </c>
      <c r="F140" s="254"/>
      <c r="G140" s="294"/>
      <c r="H140" s="238"/>
      <c r="I140" s="238"/>
      <c r="J140" s="305">
        <v>44211904</v>
      </c>
    </row>
    <row r="141" spans="1:10" ht="15.75">
      <c r="A141" s="90"/>
      <c r="B141" s="87" t="s">
        <v>439</v>
      </c>
      <c r="C141" s="214">
        <v>9543000</v>
      </c>
      <c r="D141" s="214">
        <v>9543000</v>
      </c>
      <c r="E141" s="220">
        <v>9440398</v>
      </c>
      <c r="F141" s="221"/>
      <c r="G141" s="293">
        <v>9440398</v>
      </c>
      <c r="H141" s="214"/>
      <c r="I141" s="214"/>
      <c r="J141" s="303">
        <f t="shared" si="3"/>
        <v>9440398</v>
      </c>
    </row>
    <row r="142" spans="1:10" ht="15.75">
      <c r="A142" s="90"/>
      <c r="B142" s="87" t="s">
        <v>420</v>
      </c>
      <c r="C142" s="214">
        <v>2578000</v>
      </c>
      <c r="D142" s="214">
        <v>2578000</v>
      </c>
      <c r="E142" s="220">
        <v>2536281</v>
      </c>
      <c r="F142" s="221"/>
      <c r="G142" s="293">
        <v>2536281</v>
      </c>
      <c r="H142" s="214"/>
      <c r="I142" s="214"/>
      <c r="J142" s="303">
        <f t="shared" si="3"/>
        <v>2536281</v>
      </c>
    </row>
    <row r="143" spans="1:10" ht="15.75">
      <c r="A143" s="90"/>
      <c r="B143" s="87" t="s">
        <v>593</v>
      </c>
      <c r="C143" s="214">
        <v>25241000</v>
      </c>
      <c r="D143" s="214">
        <v>30511801</v>
      </c>
      <c r="E143" s="220">
        <v>30387927</v>
      </c>
      <c r="F143" s="221"/>
      <c r="G143" s="293">
        <v>30387927</v>
      </c>
      <c r="H143" s="214"/>
      <c r="I143" s="214"/>
      <c r="J143" s="303">
        <f t="shared" si="3"/>
        <v>30387927</v>
      </c>
    </row>
    <row r="144" spans="1:10" ht="15.75">
      <c r="A144" s="90"/>
      <c r="B144" s="87" t="s">
        <v>571</v>
      </c>
      <c r="C144" s="214">
        <v>0</v>
      </c>
      <c r="D144" s="214">
        <v>1847298</v>
      </c>
      <c r="E144" s="220">
        <v>1847298</v>
      </c>
      <c r="F144" s="221"/>
      <c r="G144" s="293">
        <v>1847298</v>
      </c>
      <c r="H144" s="214"/>
      <c r="I144" s="214"/>
      <c r="J144" s="303">
        <f t="shared" si="3"/>
        <v>1847298</v>
      </c>
    </row>
    <row r="145" spans="1:10" ht="15.75">
      <c r="A145" s="90"/>
      <c r="B145" s="145" t="s">
        <v>630</v>
      </c>
      <c r="C145" s="215">
        <f>C146+C148</f>
        <v>9090000</v>
      </c>
      <c r="D145" s="215">
        <f>D146+D148</f>
        <v>12330166</v>
      </c>
      <c r="E145" s="215">
        <f>E146+E148</f>
        <v>9296412</v>
      </c>
      <c r="F145" s="216"/>
      <c r="G145" s="295"/>
      <c r="H145" s="207">
        <v>9296412</v>
      </c>
      <c r="I145" s="207"/>
      <c r="J145" s="305">
        <f t="shared" si="3"/>
        <v>9296412</v>
      </c>
    </row>
    <row r="146" spans="2:10" ht="15.75">
      <c r="B146" s="231" t="s">
        <v>616</v>
      </c>
      <c r="C146" s="215">
        <v>0</v>
      </c>
      <c r="D146" s="215">
        <v>357210</v>
      </c>
      <c r="E146" s="218">
        <v>357210</v>
      </c>
      <c r="F146" s="224"/>
      <c r="G146" s="295"/>
      <c r="H146" s="207"/>
      <c r="I146" s="214"/>
      <c r="J146" s="303">
        <f t="shared" si="3"/>
        <v>0</v>
      </c>
    </row>
    <row r="147" spans="2:10" ht="15.75">
      <c r="B147" s="232" t="s">
        <v>617</v>
      </c>
      <c r="C147" s="214">
        <v>0</v>
      </c>
      <c r="D147" s="214">
        <v>357210</v>
      </c>
      <c r="E147" s="220">
        <v>357210</v>
      </c>
      <c r="F147" s="217"/>
      <c r="G147" s="261"/>
      <c r="H147" s="214">
        <v>357210</v>
      </c>
      <c r="I147" s="214"/>
      <c r="J147" s="303">
        <f t="shared" si="3"/>
        <v>357210</v>
      </c>
    </row>
    <row r="148" spans="2:10" s="268" customFormat="1" ht="15.75">
      <c r="B148" s="288" t="s">
        <v>619</v>
      </c>
      <c r="C148" s="247">
        <v>9090000</v>
      </c>
      <c r="D148" s="247">
        <v>11972956</v>
      </c>
      <c r="E148" s="258">
        <v>8939202</v>
      </c>
      <c r="F148" s="253"/>
      <c r="G148" s="295"/>
      <c r="H148" s="247"/>
      <c r="I148" s="247"/>
      <c r="J148" s="305">
        <v>8936202</v>
      </c>
    </row>
    <row r="149" spans="2:10" s="120" customFormat="1" ht="15.75">
      <c r="B149" s="273" t="s">
        <v>613</v>
      </c>
      <c r="C149" s="238"/>
      <c r="D149" s="238"/>
      <c r="E149" s="251"/>
      <c r="F149" s="255"/>
      <c r="G149" s="296"/>
      <c r="H149" s="238"/>
      <c r="I149" s="274"/>
      <c r="J149" s="303">
        <f t="shared" si="3"/>
        <v>0</v>
      </c>
    </row>
    <row r="150" spans="2:10" ht="15.75">
      <c r="B150" s="232" t="s">
        <v>614</v>
      </c>
      <c r="C150" s="226">
        <v>2500000</v>
      </c>
      <c r="D150" s="214">
        <v>1745912</v>
      </c>
      <c r="E150" s="220">
        <v>1974523</v>
      </c>
      <c r="F150" s="222"/>
      <c r="G150" s="265"/>
      <c r="H150" s="214">
        <v>1974523</v>
      </c>
      <c r="I150" s="214"/>
      <c r="J150" s="303">
        <f aca="true" t="shared" si="5" ref="J150:J168">SUM(G150:I150)</f>
        <v>1974523</v>
      </c>
    </row>
    <row r="151" spans="2:10" ht="15.75">
      <c r="B151" s="232" t="s">
        <v>671</v>
      </c>
      <c r="C151" s="226"/>
      <c r="D151" s="214">
        <v>260000</v>
      </c>
      <c r="E151" s="220">
        <v>260000</v>
      </c>
      <c r="F151" s="222"/>
      <c r="G151" s="265"/>
      <c r="H151" s="214">
        <v>260000</v>
      </c>
      <c r="I151" s="214"/>
      <c r="J151" s="303">
        <f t="shared" si="5"/>
        <v>260000</v>
      </c>
    </row>
    <row r="152" spans="2:10" ht="15.75">
      <c r="B152" s="232" t="s">
        <v>615</v>
      </c>
      <c r="C152" s="226"/>
      <c r="D152" s="214">
        <v>100000</v>
      </c>
      <c r="E152" s="220">
        <v>100000</v>
      </c>
      <c r="F152" s="222"/>
      <c r="G152" s="261"/>
      <c r="H152" s="214">
        <v>100000</v>
      </c>
      <c r="I152" s="214"/>
      <c r="J152" s="303">
        <f t="shared" si="5"/>
        <v>100000</v>
      </c>
    </row>
    <row r="153" spans="2:10" ht="15.75">
      <c r="B153" s="233" t="s">
        <v>611</v>
      </c>
      <c r="C153" s="226"/>
      <c r="D153" s="227"/>
      <c r="E153" s="228"/>
      <c r="F153" s="222"/>
      <c r="G153" s="261"/>
      <c r="H153" s="214"/>
      <c r="I153" s="214"/>
      <c r="J153" s="303">
        <f t="shared" si="5"/>
        <v>0</v>
      </c>
    </row>
    <row r="154" spans="2:10" ht="15.75">
      <c r="B154" s="234" t="s">
        <v>612</v>
      </c>
      <c r="C154" s="226"/>
      <c r="D154" s="214">
        <v>700000</v>
      </c>
      <c r="E154" s="220">
        <v>228000</v>
      </c>
      <c r="F154" s="222"/>
      <c r="G154" s="261"/>
      <c r="H154" s="214">
        <v>228000</v>
      </c>
      <c r="I154" s="214"/>
      <c r="J154" s="303">
        <f t="shared" si="5"/>
        <v>228000</v>
      </c>
    </row>
    <row r="155" spans="2:10" ht="15.75">
      <c r="B155" s="234" t="s">
        <v>623</v>
      </c>
      <c r="C155" s="226">
        <v>0</v>
      </c>
      <c r="D155" s="214">
        <v>2083975</v>
      </c>
      <c r="E155" s="220">
        <v>2083975</v>
      </c>
      <c r="F155" s="222"/>
      <c r="G155" s="261"/>
      <c r="H155" s="214">
        <v>2083975</v>
      </c>
      <c r="I155" s="214"/>
      <c r="J155" s="303">
        <f t="shared" si="5"/>
        <v>2083975</v>
      </c>
    </row>
    <row r="156" spans="2:10" ht="15.75">
      <c r="B156" s="232" t="s">
        <v>624</v>
      </c>
      <c r="C156" s="226"/>
      <c r="D156" s="214">
        <v>1940000</v>
      </c>
      <c r="E156" s="220">
        <v>1940000</v>
      </c>
      <c r="F156" s="222"/>
      <c r="G156" s="261"/>
      <c r="H156" s="214">
        <v>1940000</v>
      </c>
      <c r="I156" s="214"/>
      <c r="J156" s="303">
        <f t="shared" si="5"/>
        <v>1940000</v>
      </c>
    </row>
    <row r="157" spans="2:10" ht="15.75">
      <c r="B157" s="232" t="s">
        <v>626</v>
      </c>
      <c r="C157" s="226"/>
      <c r="D157" s="214">
        <v>160000</v>
      </c>
      <c r="E157" s="220">
        <v>160000</v>
      </c>
      <c r="F157" s="222"/>
      <c r="G157" s="261"/>
      <c r="H157" s="214">
        <v>160000</v>
      </c>
      <c r="I157" s="214"/>
      <c r="J157" s="303">
        <f t="shared" si="5"/>
        <v>160000</v>
      </c>
    </row>
    <row r="158" spans="2:10" ht="15.75">
      <c r="B158" s="232" t="s">
        <v>672</v>
      </c>
      <c r="C158" s="226"/>
      <c r="D158" s="214"/>
      <c r="E158" s="220">
        <v>389204</v>
      </c>
      <c r="F158" s="222"/>
      <c r="G158" s="261"/>
      <c r="H158" s="214">
        <v>389204</v>
      </c>
      <c r="I158" s="214"/>
      <c r="J158" s="303">
        <f t="shared" si="5"/>
        <v>389204</v>
      </c>
    </row>
    <row r="159" spans="2:10" s="120" customFormat="1" ht="15.75">
      <c r="B159" s="275" t="s">
        <v>618</v>
      </c>
      <c r="C159" s="276"/>
      <c r="D159" s="276"/>
      <c r="E159" s="277"/>
      <c r="F159" s="278"/>
      <c r="G159" s="297"/>
      <c r="H159" s="276"/>
      <c r="I159" s="274"/>
      <c r="J159" s="303">
        <f t="shared" si="5"/>
        <v>0</v>
      </c>
    </row>
    <row r="160" spans="2:10" ht="15.75">
      <c r="B160" s="232" t="s">
        <v>625</v>
      </c>
      <c r="C160" s="214">
        <v>6590000</v>
      </c>
      <c r="D160" s="214">
        <v>4455569</v>
      </c>
      <c r="E160" s="220">
        <v>1276000</v>
      </c>
      <c r="F160" s="222"/>
      <c r="G160" s="265"/>
      <c r="H160" s="214">
        <v>1276000</v>
      </c>
      <c r="I160" s="215"/>
      <c r="J160" s="303">
        <f t="shared" si="5"/>
        <v>1276000</v>
      </c>
    </row>
    <row r="161" spans="2:10" ht="15.75" hidden="1">
      <c r="B161" s="232" t="s">
        <v>622</v>
      </c>
      <c r="C161" s="214"/>
      <c r="D161" s="214"/>
      <c r="E161" s="220"/>
      <c r="F161" s="222"/>
      <c r="G161" s="265"/>
      <c r="H161" s="214"/>
      <c r="I161" s="214"/>
      <c r="J161" s="303">
        <f t="shared" si="5"/>
        <v>0</v>
      </c>
    </row>
    <row r="162" spans="2:10" s="120" customFormat="1" ht="15.75">
      <c r="B162" s="275" t="s">
        <v>620</v>
      </c>
      <c r="C162" s="276"/>
      <c r="D162" s="276"/>
      <c r="E162" s="277"/>
      <c r="F162" s="278"/>
      <c r="G162" s="297"/>
      <c r="H162" s="276"/>
      <c r="I162" s="274"/>
      <c r="J162" s="303">
        <f t="shared" si="5"/>
        <v>0</v>
      </c>
    </row>
    <row r="163" spans="2:10" ht="15.75">
      <c r="B163" s="232" t="s">
        <v>621</v>
      </c>
      <c r="C163" s="214">
        <v>0</v>
      </c>
      <c r="D163" s="214">
        <v>527500</v>
      </c>
      <c r="E163" s="220">
        <v>527500</v>
      </c>
      <c r="F163" s="222"/>
      <c r="G163" s="265"/>
      <c r="H163" s="214">
        <v>527500</v>
      </c>
      <c r="I163" s="214"/>
      <c r="J163" s="303">
        <f t="shared" si="5"/>
        <v>527500</v>
      </c>
    </row>
    <row r="164" spans="2:10" ht="15.75">
      <c r="B164" s="232"/>
      <c r="C164" s="214"/>
      <c r="D164" s="214"/>
      <c r="E164" s="220"/>
      <c r="F164" s="222"/>
      <c r="G164" s="265"/>
      <c r="H164" s="214"/>
      <c r="I164" s="214"/>
      <c r="J164" s="303">
        <f t="shared" si="5"/>
        <v>0</v>
      </c>
    </row>
    <row r="165" spans="2:10" ht="15.75">
      <c r="B165" s="235" t="s">
        <v>628</v>
      </c>
      <c r="C165" s="207">
        <v>143113000</v>
      </c>
      <c r="D165" s="207">
        <v>9761493</v>
      </c>
      <c r="E165" s="223">
        <v>0</v>
      </c>
      <c r="F165" s="216"/>
      <c r="G165" s="295"/>
      <c r="H165" s="207"/>
      <c r="I165" s="207"/>
      <c r="J165" s="305">
        <f t="shared" si="5"/>
        <v>0</v>
      </c>
    </row>
    <row r="166" spans="2:10" ht="15.75">
      <c r="B166" s="232" t="s">
        <v>631</v>
      </c>
      <c r="C166" s="214"/>
      <c r="D166" s="214">
        <v>90000000</v>
      </c>
      <c r="E166" s="207">
        <v>90000000</v>
      </c>
      <c r="F166" s="222"/>
      <c r="G166" s="261">
        <v>90000000</v>
      </c>
      <c r="H166" s="214">
        <v>0</v>
      </c>
      <c r="I166" s="214"/>
      <c r="J166" s="305">
        <f t="shared" si="5"/>
        <v>90000000</v>
      </c>
    </row>
    <row r="167" spans="2:10" ht="15.75">
      <c r="B167" s="232" t="s">
        <v>632</v>
      </c>
      <c r="E167" s="214"/>
      <c r="F167" s="222"/>
      <c r="G167" s="261"/>
      <c r="H167" s="214"/>
      <c r="I167" s="214">
        <v>0</v>
      </c>
      <c r="J167" s="303">
        <f t="shared" si="5"/>
        <v>0</v>
      </c>
    </row>
    <row r="168" spans="2:10" ht="15.75">
      <c r="B168" s="175" t="s">
        <v>629</v>
      </c>
      <c r="C168" s="207">
        <f aca="true" t="shared" si="6" ref="C168:I168">C21+C57+C81+C92+C115+C139+C145+C165+C166</f>
        <v>616796000</v>
      </c>
      <c r="D168" s="207">
        <f t="shared" si="6"/>
        <v>685399570</v>
      </c>
      <c r="E168" s="207">
        <f t="shared" si="6"/>
        <v>585363787</v>
      </c>
      <c r="F168" s="207">
        <f t="shared" si="6"/>
        <v>0</v>
      </c>
      <c r="G168" s="207">
        <f t="shared" si="6"/>
        <v>548359888</v>
      </c>
      <c r="H168" s="207">
        <f t="shared" si="6"/>
        <v>37003899</v>
      </c>
      <c r="I168" s="207">
        <f t="shared" si="6"/>
        <v>0</v>
      </c>
      <c r="J168" s="305">
        <f t="shared" si="5"/>
        <v>585363787</v>
      </c>
    </row>
  </sheetData>
  <sheetProtection/>
  <mergeCells count="1">
    <mergeCell ref="A4:E4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89" zoomScaleNormal="89" zoomScalePageLayoutView="0" workbookViewId="0" topLeftCell="A1">
      <selection activeCell="A4" sqref="A4"/>
    </sheetView>
  </sheetViews>
  <sheetFormatPr defaultColWidth="9.140625" defaultRowHeight="15"/>
  <cols>
    <col min="1" max="1" width="72.140625" style="0" customWidth="1"/>
    <col min="2" max="2" width="9.421875" style="0" customWidth="1"/>
    <col min="3" max="5" width="15.7109375" style="97" customWidth="1"/>
  </cols>
  <sheetData>
    <row r="1" ht="15">
      <c r="A1" s="120" t="s">
        <v>718</v>
      </c>
    </row>
    <row r="2" spans="1:10" ht="21.75" customHeight="1">
      <c r="A2" s="326" t="s">
        <v>719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5" ht="26.25" customHeight="1">
      <c r="A3" s="328" t="s">
        <v>690</v>
      </c>
      <c r="B3" s="329"/>
      <c r="C3" s="329"/>
      <c r="D3" s="329"/>
      <c r="E3" s="329"/>
    </row>
    <row r="5" spans="1:5" ht="25.5">
      <c r="A5" s="2" t="s">
        <v>82</v>
      </c>
      <c r="B5" s="3" t="s">
        <v>83</v>
      </c>
      <c r="C5" s="306" t="s">
        <v>555</v>
      </c>
      <c r="D5" s="306" t="s">
        <v>691</v>
      </c>
      <c r="E5" s="306" t="s">
        <v>692</v>
      </c>
    </row>
    <row r="6" spans="1:5" ht="15.75">
      <c r="A6" s="307" t="s">
        <v>693</v>
      </c>
      <c r="B6" s="308"/>
      <c r="C6" s="309">
        <v>0</v>
      </c>
      <c r="D6" s="309">
        <v>912000</v>
      </c>
      <c r="E6" s="170">
        <v>912000</v>
      </c>
    </row>
    <row r="7" spans="1:5" ht="15">
      <c r="A7" s="11" t="s">
        <v>120</v>
      </c>
      <c r="B7" s="310" t="s">
        <v>121</v>
      </c>
      <c r="C7" s="311">
        <f>SUM(C6)</f>
        <v>0</v>
      </c>
      <c r="D7" s="311">
        <f>SUM(D6)</f>
        <v>912000</v>
      </c>
      <c r="E7" s="170">
        <v>912000</v>
      </c>
    </row>
    <row r="8" spans="1:5" ht="15.75">
      <c r="A8" s="9" t="s">
        <v>694</v>
      </c>
      <c r="B8" s="6"/>
      <c r="C8" s="312">
        <v>3900000</v>
      </c>
      <c r="D8" s="312">
        <v>3113951</v>
      </c>
      <c r="E8" s="312"/>
    </row>
    <row r="9" spans="1:5" ht="15.75">
      <c r="A9" s="9" t="s">
        <v>695</v>
      </c>
      <c r="B9" s="6"/>
      <c r="C9" s="312"/>
      <c r="D9" s="312">
        <v>93480</v>
      </c>
      <c r="E9" s="170">
        <v>93480</v>
      </c>
    </row>
    <row r="10" spans="1:5" ht="15.75">
      <c r="A10" s="9" t="s">
        <v>696</v>
      </c>
      <c r="B10" s="6"/>
      <c r="C10" s="312"/>
      <c r="D10" s="312">
        <v>0</v>
      </c>
      <c r="E10" s="172">
        <v>197600</v>
      </c>
    </row>
    <row r="11" spans="1:5" ht="15">
      <c r="A11" s="11" t="s">
        <v>697</v>
      </c>
      <c r="B11" s="310" t="s">
        <v>122</v>
      </c>
      <c r="C11" s="311">
        <f>SUM(C8:C10)</f>
        <v>3900000</v>
      </c>
      <c r="D11" s="311">
        <f>SUM(D8:D10)</f>
        <v>3207431</v>
      </c>
      <c r="E11" s="311">
        <f>SUM(E8:E10)</f>
        <v>291080</v>
      </c>
    </row>
    <row r="12" spans="1:5" ht="15.75">
      <c r="A12" s="9" t="s">
        <v>698</v>
      </c>
      <c r="B12" s="6"/>
      <c r="C12" s="312">
        <v>2199000</v>
      </c>
      <c r="D12" s="312">
        <v>2671130</v>
      </c>
      <c r="E12" s="172">
        <v>1007999</v>
      </c>
    </row>
    <row r="13" spans="1:5" ht="15.75">
      <c r="A13" s="9" t="s">
        <v>699</v>
      </c>
      <c r="B13" s="6"/>
      <c r="C13" s="312"/>
      <c r="D13" s="312"/>
      <c r="E13" s="172">
        <v>231725</v>
      </c>
    </row>
    <row r="14" spans="1:5" ht="15">
      <c r="A14" s="7" t="s">
        <v>123</v>
      </c>
      <c r="B14" s="310" t="s">
        <v>124</v>
      </c>
      <c r="C14" s="311">
        <f>SUM(C12:C13)</f>
        <v>2199000</v>
      </c>
      <c r="D14" s="311">
        <f>SUM(D12:D13)</f>
        <v>2671130</v>
      </c>
      <c r="E14" s="311">
        <f>SUM(E12:E13)</f>
        <v>1239724</v>
      </c>
    </row>
    <row r="15" spans="1:5" ht="15.75">
      <c r="A15" s="5" t="s">
        <v>700</v>
      </c>
      <c r="B15" s="6"/>
      <c r="C15" s="312">
        <v>500000</v>
      </c>
      <c r="D15" s="312"/>
      <c r="E15" s="312"/>
    </row>
    <row r="16" spans="1:5" ht="15.75">
      <c r="A16" s="5" t="s">
        <v>701</v>
      </c>
      <c r="B16" s="6"/>
      <c r="C16" s="312"/>
      <c r="D16" s="312"/>
      <c r="E16" s="312">
        <v>789780</v>
      </c>
    </row>
    <row r="17" spans="1:5" ht="15.75">
      <c r="A17" s="5" t="s">
        <v>702</v>
      </c>
      <c r="B17" s="6"/>
      <c r="C17" s="312"/>
      <c r="D17" s="312"/>
      <c r="E17" s="312">
        <v>159240</v>
      </c>
    </row>
    <row r="18" spans="1:5" ht="15.75">
      <c r="A18" s="5" t="s">
        <v>703</v>
      </c>
      <c r="B18" s="6"/>
      <c r="C18" s="312"/>
      <c r="D18" s="312"/>
      <c r="E18" s="312">
        <v>134692</v>
      </c>
    </row>
    <row r="19" spans="1:5" ht="15.75">
      <c r="A19" s="5" t="s">
        <v>704</v>
      </c>
      <c r="B19" s="6"/>
      <c r="C19" s="312"/>
      <c r="D19" s="312"/>
      <c r="E19" s="312">
        <v>3150000</v>
      </c>
    </row>
    <row r="20" spans="1:5" ht="15.75">
      <c r="A20" s="5" t="s">
        <v>705</v>
      </c>
      <c r="B20" s="6"/>
      <c r="C20" s="312"/>
      <c r="D20" s="312"/>
      <c r="E20" s="312">
        <v>709597</v>
      </c>
    </row>
    <row r="21" spans="1:5" ht="30">
      <c r="A21" s="5" t="s">
        <v>706</v>
      </c>
      <c r="B21" s="6"/>
      <c r="C21" s="312"/>
      <c r="D21" s="312"/>
      <c r="E21" s="312">
        <v>3910416</v>
      </c>
    </row>
    <row r="22" spans="1:5" ht="15.75">
      <c r="A22" s="5" t="s">
        <v>707</v>
      </c>
      <c r="B22" s="6"/>
      <c r="C22" s="312"/>
      <c r="D22" s="312">
        <v>11440017</v>
      </c>
      <c r="E22" s="312">
        <v>1128355</v>
      </c>
    </row>
    <row r="23" spans="1:5" ht="15.75">
      <c r="A23" s="5" t="s">
        <v>708</v>
      </c>
      <c r="B23" s="6"/>
      <c r="C23" s="312"/>
      <c r="D23" s="312"/>
      <c r="E23" s="312"/>
    </row>
    <row r="24" spans="1:5" ht="15.75">
      <c r="A24" s="5" t="s">
        <v>709</v>
      </c>
      <c r="B24" s="6"/>
      <c r="C24" s="312"/>
      <c r="D24" s="312"/>
      <c r="E24" s="312">
        <v>1457937</v>
      </c>
    </row>
    <row r="25" spans="1:5" ht="15.75">
      <c r="A25" s="313" t="s">
        <v>710</v>
      </c>
      <c r="B25" s="6"/>
      <c r="C25" s="312"/>
      <c r="D25" s="312"/>
      <c r="E25" s="312"/>
    </row>
    <row r="26" spans="1:5" ht="15">
      <c r="A26" s="11" t="s">
        <v>125</v>
      </c>
      <c r="B26" s="310" t="s">
        <v>126</v>
      </c>
      <c r="C26" s="311">
        <f>SUM(C15:C25)</f>
        <v>500000</v>
      </c>
      <c r="D26" s="311">
        <f>SUM(D15:D25)</f>
        <v>11440017</v>
      </c>
      <c r="E26" s="311">
        <f>SUM(E15:E25)</f>
        <v>11440017</v>
      </c>
    </row>
    <row r="27" spans="1:5" ht="15.75">
      <c r="A27" s="9" t="s">
        <v>127</v>
      </c>
      <c r="B27" s="6" t="s">
        <v>128</v>
      </c>
      <c r="C27" s="312"/>
      <c r="D27" s="312"/>
      <c r="E27" s="312"/>
    </row>
    <row r="28" spans="1:5" ht="15">
      <c r="A28" s="7" t="s">
        <v>131</v>
      </c>
      <c r="B28" s="310" t="s">
        <v>132</v>
      </c>
      <c r="C28" s="311">
        <v>1782000</v>
      </c>
      <c r="D28" s="311">
        <v>4677961</v>
      </c>
      <c r="E28" s="311">
        <v>3702060</v>
      </c>
    </row>
    <row r="29" spans="1:5" ht="15">
      <c r="A29" s="314" t="s">
        <v>278</v>
      </c>
      <c r="B29" s="315" t="s">
        <v>133</v>
      </c>
      <c r="C29" s="316">
        <f>C7+C11+C14+C26+C28</f>
        <v>8381000</v>
      </c>
      <c r="D29" s="316">
        <f>D7+D11+D14+D26+D28</f>
        <v>22908539</v>
      </c>
      <c r="E29" s="316">
        <f>E7+E11+E14+E26+E28</f>
        <v>17584881</v>
      </c>
    </row>
    <row r="30" spans="1:5" ht="15.75">
      <c r="A30" s="9" t="s">
        <v>711</v>
      </c>
      <c r="B30" s="6"/>
      <c r="C30" s="312">
        <v>15700000</v>
      </c>
      <c r="D30" s="311">
        <v>0</v>
      </c>
      <c r="E30" s="312">
        <v>0</v>
      </c>
    </row>
    <row r="31" spans="1:5" ht="15.75">
      <c r="A31" s="9" t="s">
        <v>712</v>
      </c>
      <c r="B31" s="6"/>
      <c r="C31" s="312">
        <v>1000000</v>
      </c>
      <c r="D31" s="311"/>
      <c r="E31" s="312">
        <v>3073000</v>
      </c>
    </row>
    <row r="32" spans="1:5" ht="15.75">
      <c r="A32" s="9" t="s">
        <v>713</v>
      </c>
      <c r="B32" s="6"/>
      <c r="C32" s="312">
        <v>780000</v>
      </c>
      <c r="D32" s="311">
        <v>0</v>
      </c>
      <c r="E32" s="312">
        <v>0</v>
      </c>
    </row>
    <row r="33" spans="1:5" ht="15.75">
      <c r="A33" s="9" t="s">
        <v>714</v>
      </c>
      <c r="B33" s="6"/>
      <c r="C33" s="312">
        <v>1200000</v>
      </c>
      <c r="D33" s="311">
        <v>0</v>
      </c>
      <c r="E33" s="312">
        <v>0</v>
      </c>
    </row>
    <row r="34" spans="1:5" ht="15.75">
      <c r="A34" s="9" t="s">
        <v>134</v>
      </c>
      <c r="C34" s="312">
        <v>1250000</v>
      </c>
      <c r="D34" s="311"/>
      <c r="E34" s="312">
        <v>1624800</v>
      </c>
    </row>
    <row r="35" spans="1:5" ht="15.75">
      <c r="A35" s="9" t="s">
        <v>715</v>
      </c>
      <c r="B35" s="6"/>
      <c r="C35" s="312"/>
      <c r="D35" s="311"/>
      <c r="E35" s="312">
        <v>5062288</v>
      </c>
    </row>
    <row r="36" spans="1:5" ht="15.75">
      <c r="A36" s="9" t="s">
        <v>716</v>
      </c>
      <c r="B36" s="6"/>
      <c r="C36" s="312"/>
      <c r="D36" s="311"/>
      <c r="E36" s="312">
        <v>919683</v>
      </c>
    </row>
    <row r="37" spans="1:5" ht="15.75">
      <c r="A37" s="9" t="s">
        <v>717</v>
      </c>
      <c r="B37" s="6"/>
      <c r="C37" s="312">
        <v>20000000</v>
      </c>
      <c r="D37" s="311"/>
      <c r="E37" s="312"/>
    </row>
    <row r="38" spans="1:5" ht="15">
      <c r="A38" s="9"/>
      <c r="B38" s="6" t="s">
        <v>135</v>
      </c>
      <c r="C38" s="311">
        <f>SUM(C30:C37)</f>
        <v>39930000</v>
      </c>
      <c r="D38" s="311">
        <v>62658428</v>
      </c>
      <c r="E38" s="311">
        <f>SUM(E30:E37)</f>
        <v>10679771</v>
      </c>
    </row>
    <row r="39" spans="1:5" s="317" customFormat="1" ht="15">
      <c r="A39" s="9" t="s">
        <v>140</v>
      </c>
      <c r="B39" s="6" t="s">
        <v>141</v>
      </c>
      <c r="C39" s="311">
        <v>5172000</v>
      </c>
      <c r="D39" s="311">
        <v>6605766</v>
      </c>
      <c r="E39" s="311">
        <v>2883538</v>
      </c>
    </row>
    <row r="40" spans="1:5" ht="15">
      <c r="A40" s="314" t="s">
        <v>279</v>
      </c>
      <c r="B40" s="315" t="s">
        <v>142</v>
      </c>
      <c r="C40" s="318">
        <f>SUM(C38:C39)</f>
        <v>45102000</v>
      </c>
      <c r="D40" s="318">
        <f>SUM(D38:D39)</f>
        <v>69264194</v>
      </c>
      <c r="E40" s="318">
        <f>SUM(E38:E39)</f>
        <v>13563309</v>
      </c>
    </row>
    <row r="41" spans="1:5" ht="15.75">
      <c r="A41" s="319"/>
      <c r="B41" s="319"/>
      <c r="C41" s="320"/>
      <c r="D41" s="320"/>
      <c r="E41" s="320"/>
    </row>
    <row r="42" spans="1:5" ht="15.75">
      <c r="A42" s="319"/>
      <c r="B42" s="319"/>
      <c r="C42" s="320"/>
      <c r="D42" s="320"/>
      <c r="E42" s="320"/>
    </row>
    <row r="43" spans="1:5" ht="15">
      <c r="A43" s="96"/>
      <c r="B43" s="96"/>
      <c r="C43" s="321"/>
      <c r="D43" s="321"/>
      <c r="E43" s="321"/>
    </row>
    <row r="44" spans="1:5" ht="15">
      <c r="A44" s="96"/>
      <c r="B44" s="96"/>
      <c r="C44" s="321"/>
      <c r="D44" s="321"/>
      <c r="E44" s="321"/>
    </row>
    <row r="45" spans="1:5" ht="15">
      <c r="A45" s="96"/>
      <c r="B45" s="96"/>
      <c r="C45" s="321"/>
      <c r="D45" s="321"/>
      <c r="E45" s="321"/>
    </row>
    <row r="46" spans="1:5" ht="15">
      <c r="A46" s="96"/>
      <c r="B46" s="96"/>
      <c r="C46" s="321"/>
      <c r="D46" s="321"/>
      <c r="E46" s="321"/>
    </row>
    <row r="47" spans="1:5" ht="15">
      <c r="A47" s="96"/>
      <c r="B47" s="96"/>
      <c r="C47" s="321"/>
      <c r="D47" s="321"/>
      <c r="E47" s="321"/>
    </row>
  </sheetData>
  <sheetProtection/>
  <mergeCells count="2">
    <mergeCell ref="A2:J2"/>
    <mergeCell ref="A3:E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6"/>
  <sheetViews>
    <sheetView zoomScalePageLayoutView="0" workbookViewId="0" topLeftCell="A142">
      <selection activeCell="A1" sqref="A1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07" customWidth="1"/>
    <col min="4" max="4" width="14.57421875" style="107" customWidth="1"/>
    <col min="5" max="5" width="12.28125" style="107" customWidth="1"/>
    <col min="6" max="6" width="12.8515625" style="107" customWidth="1"/>
  </cols>
  <sheetData>
    <row r="1" ht="15">
      <c r="A1" s="120" t="s">
        <v>637</v>
      </c>
    </row>
    <row r="2" spans="1:6" ht="26.25" customHeight="1">
      <c r="A2" s="330" t="s">
        <v>638</v>
      </c>
      <c r="B2" s="331"/>
      <c r="C2" s="331"/>
      <c r="D2" s="331"/>
      <c r="E2" s="331"/>
      <c r="F2" s="332"/>
    </row>
    <row r="3" spans="1:6" ht="30.75" customHeight="1">
      <c r="A3" s="328" t="s">
        <v>639</v>
      </c>
      <c r="B3" s="329"/>
      <c r="C3" s="329"/>
      <c r="D3" s="329"/>
      <c r="E3" s="329"/>
      <c r="F3" s="332"/>
    </row>
    <row r="5" ht="15">
      <c r="A5" s="49" t="s">
        <v>372</v>
      </c>
    </row>
    <row r="6" spans="1:6" ht="48.75" customHeight="1">
      <c r="A6" s="2" t="s">
        <v>82</v>
      </c>
      <c r="B6" s="3" t="s">
        <v>83</v>
      </c>
      <c r="C6" s="108" t="s">
        <v>673</v>
      </c>
      <c r="D6" s="108" t="s">
        <v>15</v>
      </c>
      <c r="E6" s="108" t="s">
        <v>674</v>
      </c>
      <c r="F6" s="108" t="s">
        <v>675</v>
      </c>
    </row>
    <row r="7" spans="1:6" ht="15">
      <c r="A7" s="16" t="s">
        <v>266</v>
      </c>
      <c r="B7" s="15" t="s">
        <v>84</v>
      </c>
      <c r="C7" s="110">
        <v>30799000</v>
      </c>
      <c r="D7" s="109">
        <v>24425000</v>
      </c>
      <c r="E7" s="109">
        <v>41695175</v>
      </c>
      <c r="F7" s="110">
        <v>40395773</v>
      </c>
    </row>
    <row r="8" spans="1:6" ht="15">
      <c r="A8" s="5" t="s">
        <v>267</v>
      </c>
      <c r="B8" s="15" t="s">
        <v>85</v>
      </c>
      <c r="C8" s="110">
        <v>21143000</v>
      </c>
      <c r="D8" s="109">
        <v>19566000</v>
      </c>
      <c r="E8" s="109">
        <v>19910432</v>
      </c>
      <c r="F8" s="110">
        <v>19908928</v>
      </c>
    </row>
    <row r="9" spans="1:6" ht="15">
      <c r="A9" s="26" t="s">
        <v>306</v>
      </c>
      <c r="B9" s="27" t="s">
        <v>86</v>
      </c>
      <c r="C9" s="110">
        <v>51942000</v>
      </c>
      <c r="D9" s="111">
        <v>43991000</v>
      </c>
      <c r="E9" s="111">
        <v>61605607</v>
      </c>
      <c r="F9" s="112">
        <v>60304701</v>
      </c>
    </row>
    <row r="10" spans="1:6" ht="15">
      <c r="A10" s="20" t="s">
        <v>286</v>
      </c>
      <c r="B10" s="27" t="s">
        <v>87</v>
      </c>
      <c r="C10" s="110">
        <v>11955000</v>
      </c>
      <c r="D10" s="111">
        <v>13652000</v>
      </c>
      <c r="E10" s="111">
        <v>15374777</v>
      </c>
      <c r="F10" s="112">
        <v>13934721</v>
      </c>
    </row>
    <row r="11" spans="1:6" ht="15">
      <c r="A11" s="5" t="s">
        <v>268</v>
      </c>
      <c r="B11" s="15" t="s">
        <v>88</v>
      </c>
      <c r="C11" s="110">
        <v>11702000</v>
      </c>
      <c r="D11" s="109">
        <v>18226000</v>
      </c>
      <c r="E11" s="109">
        <v>23608619</v>
      </c>
      <c r="F11" s="110">
        <v>22450948</v>
      </c>
    </row>
    <row r="12" spans="1:6" ht="15">
      <c r="A12" s="5" t="s">
        <v>307</v>
      </c>
      <c r="B12" s="15" t="s">
        <v>89</v>
      </c>
      <c r="C12" s="110">
        <v>1219000</v>
      </c>
      <c r="D12" s="109">
        <v>1297000</v>
      </c>
      <c r="E12" s="109">
        <v>1444835</v>
      </c>
      <c r="F12" s="110">
        <v>1320961</v>
      </c>
    </row>
    <row r="13" spans="1:6" ht="15">
      <c r="A13" s="5" t="s">
        <v>269</v>
      </c>
      <c r="B13" s="15" t="s">
        <v>90</v>
      </c>
      <c r="C13" s="110">
        <v>21377000</v>
      </c>
      <c r="D13" s="109">
        <v>25110000</v>
      </c>
      <c r="E13" s="109">
        <v>24023393</v>
      </c>
      <c r="F13" s="110">
        <v>20716929</v>
      </c>
    </row>
    <row r="14" spans="1:6" ht="15">
      <c r="A14" s="5" t="s">
        <v>270</v>
      </c>
      <c r="B14" s="15" t="s">
        <v>91</v>
      </c>
      <c r="C14" s="110">
        <v>98000</v>
      </c>
      <c r="D14" s="109">
        <v>500000</v>
      </c>
      <c r="E14" s="109">
        <v>406520</v>
      </c>
      <c r="F14" s="110">
        <v>0</v>
      </c>
    </row>
    <row r="15" spans="1:6" ht="15">
      <c r="A15" s="5" t="s">
        <v>271</v>
      </c>
      <c r="B15" s="15" t="s">
        <v>92</v>
      </c>
      <c r="C15" s="110">
        <v>49736000</v>
      </c>
      <c r="D15" s="109">
        <v>30755000</v>
      </c>
      <c r="E15" s="109">
        <v>49435407</v>
      </c>
      <c r="F15" s="110">
        <v>48138047</v>
      </c>
    </row>
    <row r="16" spans="1:6" ht="15">
      <c r="A16" s="20" t="s">
        <v>272</v>
      </c>
      <c r="B16" s="27" t="s">
        <v>93</v>
      </c>
      <c r="C16" s="112">
        <v>84132000</v>
      </c>
      <c r="D16" s="111">
        <v>75888000</v>
      </c>
      <c r="E16" s="111">
        <v>98918774</v>
      </c>
      <c r="F16" s="112">
        <v>92626885</v>
      </c>
    </row>
    <row r="17" spans="1:6" ht="15">
      <c r="A17" s="9" t="s">
        <v>94</v>
      </c>
      <c r="B17" s="15" t="s">
        <v>95</v>
      </c>
      <c r="C17" s="110"/>
      <c r="D17" s="109"/>
      <c r="E17" s="109"/>
      <c r="F17" s="110"/>
    </row>
    <row r="18" spans="1:6" ht="15">
      <c r="A18" s="9" t="s">
        <v>273</v>
      </c>
      <c r="B18" s="15" t="s">
        <v>96</v>
      </c>
      <c r="C18" s="110">
        <v>70000</v>
      </c>
      <c r="D18" s="109"/>
      <c r="E18" s="109"/>
      <c r="F18" s="110"/>
    </row>
    <row r="19" spans="1:6" ht="15">
      <c r="A19" s="12" t="s">
        <v>287</v>
      </c>
      <c r="B19" s="15" t="s">
        <v>97</v>
      </c>
      <c r="C19" s="110"/>
      <c r="D19" s="109"/>
      <c r="E19" s="109"/>
      <c r="F19" s="110"/>
    </row>
    <row r="20" spans="1:6" ht="15">
      <c r="A20" s="12" t="s">
        <v>288</v>
      </c>
      <c r="B20" s="15" t="s">
        <v>98</v>
      </c>
      <c r="C20" s="110">
        <v>187000</v>
      </c>
      <c r="D20" s="109"/>
      <c r="E20" s="109"/>
      <c r="F20" s="110"/>
    </row>
    <row r="21" spans="1:6" ht="15">
      <c r="A21" s="12" t="s">
        <v>289</v>
      </c>
      <c r="B21" s="15" t="s">
        <v>99</v>
      </c>
      <c r="C21" s="110">
        <v>1382000</v>
      </c>
      <c r="D21" s="109"/>
      <c r="E21" s="109"/>
      <c r="F21" s="110"/>
    </row>
    <row r="22" spans="1:6" ht="15">
      <c r="A22" s="9" t="s">
        <v>290</v>
      </c>
      <c r="B22" s="15" t="s">
        <v>100</v>
      </c>
      <c r="C22" s="110">
        <v>1881000</v>
      </c>
      <c r="D22" s="109">
        <v>0</v>
      </c>
      <c r="E22" s="109">
        <v>357210</v>
      </c>
      <c r="F22" s="110">
        <v>357210</v>
      </c>
    </row>
    <row r="23" spans="1:6" ht="15">
      <c r="A23" s="9" t="s">
        <v>291</v>
      </c>
      <c r="B23" s="15" t="s">
        <v>101</v>
      </c>
      <c r="C23" s="110">
        <v>951000</v>
      </c>
      <c r="D23" s="109">
        <v>0</v>
      </c>
      <c r="E23" s="109">
        <v>527500</v>
      </c>
      <c r="F23" s="110">
        <v>527500</v>
      </c>
    </row>
    <row r="24" spans="1:6" ht="15">
      <c r="A24" s="9" t="s">
        <v>292</v>
      </c>
      <c r="B24" s="15" t="s">
        <v>102</v>
      </c>
      <c r="C24" s="110">
        <v>6471000</v>
      </c>
      <c r="D24" s="109">
        <v>9090000</v>
      </c>
      <c r="E24" s="109">
        <v>11445456</v>
      </c>
      <c r="F24" s="110">
        <v>8362037</v>
      </c>
    </row>
    <row r="25" spans="1:6" ht="15">
      <c r="A25" s="24" t="s">
        <v>274</v>
      </c>
      <c r="B25" s="27" t="s">
        <v>103</v>
      </c>
      <c r="C25" s="112">
        <v>10942000</v>
      </c>
      <c r="D25" s="111">
        <v>9090000</v>
      </c>
      <c r="E25" s="111">
        <f>SUM(E22:E24)</f>
        <v>12330166</v>
      </c>
      <c r="F25" s="112">
        <f>SUM(F22:F24)</f>
        <v>9246747</v>
      </c>
    </row>
    <row r="26" spans="1:6" ht="15">
      <c r="A26" s="8" t="s">
        <v>293</v>
      </c>
      <c r="B26" s="15" t="s">
        <v>104</v>
      </c>
      <c r="C26" s="110"/>
      <c r="D26" s="109"/>
      <c r="E26" s="109"/>
      <c r="F26" s="110"/>
    </row>
    <row r="27" spans="1:6" ht="15">
      <c r="A27" s="8" t="s">
        <v>105</v>
      </c>
      <c r="B27" s="15" t="s">
        <v>106</v>
      </c>
      <c r="C27" s="110">
        <v>30000</v>
      </c>
      <c r="D27" s="109"/>
      <c r="E27" s="109"/>
      <c r="F27" s="110"/>
    </row>
    <row r="28" spans="1:6" ht="15">
      <c r="A28" s="8" t="s">
        <v>107</v>
      </c>
      <c r="B28" s="15" t="s">
        <v>108</v>
      </c>
      <c r="C28" s="110"/>
      <c r="D28" s="109"/>
      <c r="E28" s="109"/>
      <c r="F28" s="110"/>
    </row>
    <row r="29" spans="1:6" ht="15">
      <c r="A29" s="8" t="s">
        <v>275</v>
      </c>
      <c r="B29" s="15" t="s">
        <v>109</v>
      </c>
      <c r="C29" s="110"/>
      <c r="D29" s="109"/>
      <c r="E29" s="109"/>
      <c r="F29" s="110"/>
    </row>
    <row r="30" spans="1:6" ht="15">
      <c r="A30" s="8" t="s">
        <v>294</v>
      </c>
      <c r="B30" s="15" t="s">
        <v>110</v>
      </c>
      <c r="C30" s="110"/>
      <c r="D30" s="109"/>
      <c r="E30" s="109"/>
      <c r="F30" s="110"/>
    </row>
    <row r="31" spans="1:6" ht="15">
      <c r="A31" s="8" t="s">
        <v>276</v>
      </c>
      <c r="B31" s="15" t="s">
        <v>111</v>
      </c>
      <c r="C31" s="110">
        <v>14631000</v>
      </c>
      <c r="D31" s="109">
        <v>154620000</v>
      </c>
      <c r="E31" s="109">
        <v>158188421</v>
      </c>
      <c r="F31" s="110">
        <v>150949763</v>
      </c>
    </row>
    <row r="32" spans="1:6" ht="15">
      <c r="A32" s="8" t="s">
        <v>295</v>
      </c>
      <c r="B32" s="15" t="s">
        <v>112</v>
      </c>
      <c r="C32" s="110"/>
      <c r="D32" s="109"/>
      <c r="E32" s="109"/>
      <c r="F32" s="110"/>
    </row>
    <row r="33" spans="1:6" ht="15">
      <c r="A33" s="8" t="s">
        <v>296</v>
      </c>
      <c r="B33" s="15" t="s">
        <v>113</v>
      </c>
      <c r="C33" s="110"/>
      <c r="D33" s="109"/>
      <c r="E33" s="109"/>
      <c r="F33" s="110"/>
    </row>
    <row r="34" spans="1:6" ht="15">
      <c r="A34" s="8" t="s">
        <v>114</v>
      </c>
      <c r="B34" s="15" t="s">
        <v>115</v>
      </c>
      <c r="C34" s="110"/>
      <c r="D34" s="109"/>
      <c r="E34" s="109"/>
      <c r="F34" s="110"/>
    </row>
    <row r="35" spans="1:6" ht="15">
      <c r="A35" s="13" t="s">
        <v>116</v>
      </c>
      <c r="B35" s="15" t="s">
        <v>117</v>
      </c>
      <c r="C35" s="110"/>
      <c r="D35" s="109"/>
      <c r="E35" s="109"/>
      <c r="F35" s="110"/>
    </row>
    <row r="36" spans="1:6" ht="15">
      <c r="A36" s="8" t="s">
        <v>297</v>
      </c>
      <c r="B36" s="15" t="s">
        <v>118</v>
      </c>
      <c r="C36" s="110">
        <v>17450000</v>
      </c>
      <c r="D36" s="109">
        <v>8250000</v>
      </c>
      <c r="E36" s="109">
        <v>14698021</v>
      </c>
      <c r="F36" s="110">
        <v>12363545</v>
      </c>
    </row>
    <row r="37" spans="1:6" ht="15">
      <c r="A37" s="13" t="s">
        <v>370</v>
      </c>
      <c r="B37" s="15" t="s">
        <v>610</v>
      </c>
      <c r="C37" s="110"/>
      <c r="D37" s="109">
        <v>143113000</v>
      </c>
      <c r="E37" s="109">
        <v>9761493</v>
      </c>
      <c r="F37" s="110"/>
    </row>
    <row r="38" spans="1:6" ht="15">
      <c r="A38" s="24" t="s">
        <v>277</v>
      </c>
      <c r="B38" s="27" t="s">
        <v>119</v>
      </c>
      <c r="C38" s="112">
        <v>158084000</v>
      </c>
      <c r="D38" s="111">
        <f>SUM(D26:D37)</f>
        <v>305983000</v>
      </c>
      <c r="E38" s="111">
        <f>SUM(E26:E37)</f>
        <v>182647935</v>
      </c>
      <c r="F38" s="112">
        <f>SUM(F26:F37)</f>
        <v>163313308</v>
      </c>
    </row>
    <row r="39" spans="1:6" ht="15.75">
      <c r="A39" s="72" t="s">
        <v>361</v>
      </c>
      <c r="B39" s="73"/>
      <c r="C39" s="148">
        <v>317055000</v>
      </c>
      <c r="D39" s="148">
        <f>D9+D10+D16+D25+D38</f>
        <v>448604000</v>
      </c>
      <c r="E39" s="148">
        <f>E9+E10+E16+E25+E38</f>
        <v>370877259</v>
      </c>
      <c r="F39" s="148">
        <f>F9+F10+F16+F25+F38</f>
        <v>339426362</v>
      </c>
    </row>
    <row r="40" spans="1:6" ht="15">
      <c r="A40" s="17" t="s">
        <v>120</v>
      </c>
      <c r="B40" s="15" t="s">
        <v>121</v>
      </c>
      <c r="C40" s="110">
        <v>0</v>
      </c>
      <c r="D40" s="109">
        <v>0</v>
      </c>
      <c r="E40" s="109">
        <v>912000</v>
      </c>
      <c r="F40" s="110">
        <v>912000</v>
      </c>
    </row>
    <row r="41" spans="1:6" ht="15">
      <c r="A41" s="17" t="s">
        <v>298</v>
      </c>
      <c r="B41" s="15" t="s">
        <v>122</v>
      </c>
      <c r="C41" s="110">
        <v>628000</v>
      </c>
      <c r="D41" s="109">
        <v>3900000</v>
      </c>
      <c r="E41" s="109">
        <v>3207431</v>
      </c>
      <c r="F41" s="110">
        <v>291080</v>
      </c>
    </row>
    <row r="42" spans="1:6" ht="15">
      <c r="A42" s="17" t="s">
        <v>123</v>
      </c>
      <c r="B42" s="15" t="s">
        <v>124</v>
      </c>
      <c r="C42" s="110">
        <v>1925000</v>
      </c>
      <c r="D42" s="109">
        <v>2199000</v>
      </c>
      <c r="E42" s="109">
        <v>2671130</v>
      </c>
      <c r="F42" s="110">
        <v>1239724</v>
      </c>
    </row>
    <row r="43" spans="1:6" ht="15">
      <c r="A43" s="17" t="s">
        <v>125</v>
      </c>
      <c r="B43" s="15" t="s">
        <v>126</v>
      </c>
      <c r="C43" s="110">
        <v>9966000</v>
      </c>
      <c r="D43" s="109">
        <v>500000</v>
      </c>
      <c r="E43" s="109">
        <v>11440017</v>
      </c>
      <c r="F43" s="110">
        <v>11440017</v>
      </c>
    </row>
    <row r="44" spans="1:6" ht="15">
      <c r="A44" s="6" t="s">
        <v>127</v>
      </c>
      <c r="B44" s="15" t="s">
        <v>128</v>
      </c>
      <c r="C44" s="110"/>
      <c r="D44" s="109"/>
      <c r="E44" s="109"/>
      <c r="F44" s="110"/>
    </row>
    <row r="45" spans="1:6" ht="15">
      <c r="A45" s="6" t="s">
        <v>129</v>
      </c>
      <c r="B45" s="15" t="s">
        <v>130</v>
      </c>
      <c r="C45" s="110"/>
      <c r="D45" s="109"/>
      <c r="E45" s="109"/>
      <c r="F45" s="110"/>
    </row>
    <row r="46" spans="1:6" ht="15">
      <c r="A46" s="6" t="s">
        <v>131</v>
      </c>
      <c r="B46" s="15" t="s">
        <v>132</v>
      </c>
      <c r="C46" s="110">
        <v>1503000</v>
      </c>
      <c r="D46" s="109">
        <v>1782000</v>
      </c>
      <c r="E46" s="109">
        <v>4677961</v>
      </c>
      <c r="F46" s="110">
        <v>3702060</v>
      </c>
    </row>
    <row r="47" spans="1:6" ht="15">
      <c r="A47" s="25" t="s">
        <v>278</v>
      </c>
      <c r="B47" s="27" t="s">
        <v>133</v>
      </c>
      <c r="C47" s="112">
        <v>14022000</v>
      </c>
      <c r="D47" s="111">
        <f>SUM(D40:D46)</f>
        <v>8381000</v>
      </c>
      <c r="E47" s="111">
        <f>SUM(E40:E46)</f>
        <v>22908539</v>
      </c>
      <c r="F47" s="111">
        <f>SUM(F40:F46)</f>
        <v>17584881</v>
      </c>
    </row>
    <row r="48" spans="1:6" ht="15">
      <c r="A48" s="9" t="s">
        <v>134</v>
      </c>
      <c r="B48" s="15" t="s">
        <v>135</v>
      </c>
      <c r="C48" s="110">
        <v>114370000</v>
      </c>
      <c r="D48" s="109">
        <v>39930000</v>
      </c>
      <c r="E48" s="109">
        <v>62658428</v>
      </c>
      <c r="F48" s="110">
        <v>10679771</v>
      </c>
    </row>
    <row r="49" spans="1:6" ht="15">
      <c r="A49" s="9" t="s">
        <v>136</v>
      </c>
      <c r="B49" s="15" t="s">
        <v>137</v>
      </c>
      <c r="C49" s="110"/>
      <c r="D49" s="109"/>
      <c r="E49" s="109"/>
      <c r="F49" s="110"/>
    </row>
    <row r="50" spans="1:6" ht="15">
      <c r="A50" s="9" t="s">
        <v>138</v>
      </c>
      <c r="B50" s="15" t="s">
        <v>139</v>
      </c>
      <c r="C50" s="110"/>
      <c r="D50" s="109"/>
      <c r="E50" s="109"/>
      <c r="F50" s="110"/>
    </row>
    <row r="51" spans="1:6" ht="15">
      <c r="A51" s="9" t="s">
        <v>140</v>
      </c>
      <c r="B51" s="15" t="s">
        <v>141</v>
      </c>
      <c r="C51" s="110">
        <v>30880000</v>
      </c>
      <c r="D51" s="109">
        <v>5172000</v>
      </c>
      <c r="E51" s="109">
        <v>6605766</v>
      </c>
      <c r="F51" s="110">
        <v>2883538</v>
      </c>
    </row>
    <row r="52" spans="1:6" ht="15">
      <c r="A52" s="24" t="s">
        <v>279</v>
      </c>
      <c r="B52" s="27" t="s">
        <v>142</v>
      </c>
      <c r="C52" s="112">
        <f>SUM(C48:C51)</f>
        <v>145250000</v>
      </c>
      <c r="D52" s="111">
        <f>SUM(D48:D51)</f>
        <v>45102000</v>
      </c>
      <c r="E52" s="111">
        <f>SUM(E48:E51)</f>
        <v>69264194</v>
      </c>
      <c r="F52" s="111">
        <f>SUM(F48:F51)</f>
        <v>13563309</v>
      </c>
    </row>
    <row r="53" spans="1:6" ht="15">
      <c r="A53" s="9" t="s">
        <v>143</v>
      </c>
      <c r="B53" s="15" t="s">
        <v>144</v>
      </c>
      <c r="C53" s="110"/>
      <c r="D53" s="109"/>
      <c r="E53" s="109"/>
      <c r="F53" s="110"/>
    </row>
    <row r="54" spans="1:6" ht="15">
      <c r="A54" s="9" t="s">
        <v>299</v>
      </c>
      <c r="B54" s="15" t="s">
        <v>145</v>
      </c>
      <c r="C54" s="110"/>
      <c r="D54" s="109"/>
      <c r="E54" s="109"/>
      <c r="F54" s="110"/>
    </row>
    <row r="55" spans="1:6" ht="15">
      <c r="A55" s="9" t="s">
        <v>300</v>
      </c>
      <c r="B55" s="15" t="s">
        <v>146</v>
      </c>
      <c r="C55" s="110"/>
      <c r="D55" s="109"/>
      <c r="E55" s="109"/>
      <c r="F55" s="110"/>
    </row>
    <row r="56" spans="1:6" ht="15">
      <c r="A56" s="9" t="s">
        <v>301</v>
      </c>
      <c r="B56" s="15" t="s">
        <v>147</v>
      </c>
      <c r="C56" s="110"/>
      <c r="D56" s="109"/>
      <c r="E56" s="109"/>
      <c r="F56" s="110"/>
    </row>
    <row r="57" spans="1:6" ht="15">
      <c r="A57" s="9" t="s">
        <v>302</v>
      </c>
      <c r="B57" s="15" t="s">
        <v>148</v>
      </c>
      <c r="C57" s="110"/>
      <c r="D57" s="109"/>
      <c r="E57" s="109"/>
      <c r="F57" s="110"/>
    </row>
    <row r="58" spans="1:6" ht="15">
      <c r="A58" s="9" t="s">
        <v>303</v>
      </c>
      <c r="B58" s="15" t="s">
        <v>149</v>
      </c>
      <c r="C58" s="110"/>
      <c r="D58" s="109"/>
      <c r="E58" s="109"/>
      <c r="F58" s="110"/>
    </row>
    <row r="59" spans="1:6" ht="15">
      <c r="A59" s="9" t="s">
        <v>150</v>
      </c>
      <c r="B59" s="15" t="s">
        <v>151</v>
      </c>
      <c r="C59" s="110">
        <v>1900000</v>
      </c>
      <c r="D59" s="109">
        <v>2000000</v>
      </c>
      <c r="E59" s="109">
        <v>2097088</v>
      </c>
      <c r="F59" s="110">
        <v>2097088</v>
      </c>
    </row>
    <row r="60" spans="1:6" ht="15">
      <c r="A60" s="9" t="s">
        <v>304</v>
      </c>
      <c r="B60" s="15" t="s">
        <v>152</v>
      </c>
      <c r="C60" s="110"/>
      <c r="D60" s="109"/>
      <c r="E60" s="109"/>
      <c r="F60" s="110"/>
    </row>
    <row r="61" spans="1:6" ht="15">
      <c r="A61" s="24" t="s">
        <v>280</v>
      </c>
      <c r="B61" s="27" t="s">
        <v>153</v>
      </c>
      <c r="C61" s="112">
        <v>1900000</v>
      </c>
      <c r="D61" s="111">
        <v>2000000</v>
      </c>
      <c r="E61" s="111">
        <v>2097088</v>
      </c>
      <c r="F61" s="112">
        <v>2097088</v>
      </c>
    </row>
    <row r="62" spans="1:6" ht="15.75">
      <c r="A62" s="74" t="s">
        <v>360</v>
      </c>
      <c r="B62" s="75"/>
      <c r="C62" s="149">
        <v>161172000</v>
      </c>
      <c r="D62" s="149">
        <f>D47+D52+D61</f>
        <v>55483000</v>
      </c>
      <c r="E62" s="149">
        <f>E47+E52+E61</f>
        <v>94269821</v>
      </c>
      <c r="F62" s="149">
        <f>F47+F52+F61</f>
        <v>33245278</v>
      </c>
    </row>
    <row r="63" spans="1:6" ht="15.75">
      <c r="A63" s="60" t="s">
        <v>308</v>
      </c>
      <c r="B63" s="61" t="s">
        <v>154</v>
      </c>
      <c r="C63" s="150">
        <v>478226000</v>
      </c>
      <c r="D63" s="150">
        <f>D39+D62</f>
        <v>504087000</v>
      </c>
      <c r="E63" s="150">
        <f>E39+E62</f>
        <v>465147080</v>
      </c>
      <c r="F63" s="150">
        <f>F39+F62</f>
        <v>372671640</v>
      </c>
    </row>
    <row r="64" spans="1:6" ht="15">
      <c r="A64" s="11" t="s">
        <v>281</v>
      </c>
      <c r="B64" s="7" t="s">
        <v>155</v>
      </c>
      <c r="C64" s="110"/>
      <c r="D64" s="113"/>
      <c r="E64" s="113"/>
      <c r="F64" s="110"/>
    </row>
    <row r="65" spans="1:6" ht="15">
      <c r="A65" s="10" t="s">
        <v>282</v>
      </c>
      <c r="B65" s="7" t="s">
        <v>156</v>
      </c>
      <c r="C65" s="112">
        <v>90000000</v>
      </c>
      <c r="D65" s="106"/>
      <c r="E65" s="106">
        <v>90000000</v>
      </c>
      <c r="F65" s="112">
        <v>90000000</v>
      </c>
    </row>
    <row r="66" spans="1:6" ht="15">
      <c r="A66" s="18" t="s">
        <v>157</v>
      </c>
      <c r="B66" s="5" t="s">
        <v>158</v>
      </c>
      <c r="C66" s="110"/>
      <c r="D66" s="114"/>
      <c r="E66" s="114"/>
      <c r="F66" s="110"/>
    </row>
    <row r="67" spans="1:6" ht="15">
      <c r="A67" s="18" t="s">
        <v>159</v>
      </c>
      <c r="B67" s="5" t="s">
        <v>160</v>
      </c>
      <c r="C67" s="110">
        <v>7809000</v>
      </c>
      <c r="D67" s="114"/>
      <c r="E67" s="114">
        <v>15018562</v>
      </c>
      <c r="F67" s="110">
        <v>7458219</v>
      </c>
    </row>
    <row r="68" spans="1:6" ht="15">
      <c r="A68" s="10" t="s">
        <v>161</v>
      </c>
      <c r="B68" s="7" t="s">
        <v>162</v>
      </c>
      <c r="C68" s="110">
        <v>110971000</v>
      </c>
      <c r="D68" s="114">
        <v>112709000</v>
      </c>
      <c r="E68" s="114">
        <v>115233928</v>
      </c>
      <c r="F68" s="110">
        <v>115233928</v>
      </c>
    </row>
    <row r="69" spans="1:6" ht="15">
      <c r="A69" s="18" t="s">
        <v>163</v>
      </c>
      <c r="B69" s="5" t="s">
        <v>164</v>
      </c>
      <c r="C69" s="110"/>
      <c r="D69" s="114"/>
      <c r="E69" s="114"/>
      <c r="F69" s="110"/>
    </row>
    <row r="70" spans="1:6" ht="15">
      <c r="A70" s="18" t="s">
        <v>165</v>
      </c>
      <c r="B70" s="5" t="s">
        <v>166</v>
      </c>
      <c r="C70" s="110"/>
      <c r="D70" s="114"/>
      <c r="E70" s="114"/>
      <c r="F70" s="110"/>
    </row>
    <row r="71" spans="1:6" ht="15">
      <c r="A71" s="18" t="s">
        <v>167</v>
      </c>
      <c r="B71" s="5" t="s">
        <v>168</v>
      </c>
      <c r="C71" s="110"/>
      <c r="D71" s="114"/>
      <c r="E71" s="114"/>
      <c r="F71" s="110"/>
    </row>
    <row r="72" spans="1:6" ht="15">
      <c r="A72" s="19" t="s">
        <v>283</v>
      </c>
      <c r="B72" s="20" t="s">
        <v>169</v>
      </c>
      <c r="C72" s="112">
        <f>SUM(C65:C71)</f>
        <v>208780000</v>
      </c>
      <c r="D72" s="106">
        <v>112709000</v>
      </c>
      <c r="E72" s="106">
        <f>SUM(E65:E71)</f>
        <v>220252490</v>
      </c>
      <c r="F72" s="112">
        <f>SUM(F65:F71)</f>
        <v>212692147</v>
      </c>
    </row>
    <row r="73" spans="1:6" ht="15">
      <c r="A73" s="18" t="s">
        <v>170</v>
      </c>
      <c r="B73" s="5" t="s">
        <v>171</v>
      </c>
      <c r="C73" s="110"/>
      <c r="D73" s="114"/>
      <c r="E73" s="114"/>
      <c r="F73" s="110"/>
    </row>
    <row r="74" spans="1:6" ht="15">
      <c r="A74" s="9" t="s">
        <v>172</v>
      </c>
      <c r="B74" s="5" t="s">
        <v>173</v>
      </c>
      <c r="C74" s="110"/>
      <c r="D74" s="115"/>
      <c r="E74" s="115"/>
      <c r="F74" s="110"/>
    </row>
    <row r="75" spans="1:6" ht="15">
      <c r="A75" s="18" t="s">
        <v>305</v>
      </c>
      <c r="B75" s="5" t="s">
        <v>174</v>
      </c>
      <c r="C75" s="110"/>
      <c r="D75" s="114"/>
      <c r="E75" s="114"/>
      <c r="F75" s="110"/>
    </row>
    <row r="76" spans="1:6" ht="15">
      <c r="A76" s="18" t="s">
        <v>284</v>
      </c>
      <c r="B76" s="5" t="s">
        <v>175</v>
      </c>
      <c r="C76" s="110"/>
      <c r="D76" s="114"/>
      <c r="E76" s="114"/>
      <c r="F76" s="110"/>
    </row>
    <row r="77" spans="1:6" ht="15">
      <c r="A77" s="19" t="s">
        <v>285</v>
      </c>
      <c r="B77" s="20" t="s">
        <v>176</v>
      </c>
      <c r="C77" s="110"/>
      <c r="D77" s="106"/>
      <c r="E77" s="106"/>
      <c r="F77" s="110"/>
    </row>
    <row r="78" spans="1:6" ht="15">
      <c r="A78" s="9" t="s">
        <v>177</v>
      </c>
      <c r="B78" s="5" t="s">
        <v>178</v>
      </c>
      <c r="C78" s="110"/>
      <c r="D78" s="115"/>
      <c r="E78" s="115"/>
      <c r="F78" s="110"/>
    </row>
    <row r="79" spans="1:6" ht="15.75">
      <c r="A79" s="62" t="s">
        <v>309</v>
      </c>
      <c r="B79" s="63" t="s">
        <v>179</v>
      </c>
      <c r="C79" s="116">
        <v>208780000</v>
      </c>
      <c r="D79" s="116">
        <f>SUM(D72:D78)</f>
        <v>112709000</v>
      </c>
      <c r="E79" s="116">
        <f>SUM(E72:E78)</f>
        <v>220252490</v>
      </c>
      <c r="F79" s="116">
        <f>SUM(F72:F78)</f>
        <v>212692147</v>
      </c>
    </row>
    <row r="80" spans="1:6" ht="15.75">
      <c r="A80" s="69" t="s">
        <v>337</v>
      </c>
      <c r="B80" s="76"/>
      <c r="C80" s="148">
        <v>687006000</v>
      </c>
      <c r="D80" s="148">
        <f>D63+D79</f>
        <v>616796000</v>
      </c>
      <c r="E80" s="148">
        <f>E63+E79</f>
        <v>685399570</v>
      </c>
      <c r="F80" s="148">
        <f>F63+F79</f>
        <v>585363787</v>
      </c>
    </row>
    <row r="81" spans="1:6" ht="51.75" customHeight="1">
      <c r="A81" s="2" t="s">
        <v>82</v>
      </c>
      <c r="B81" s="3" t="s">
        <v>0</v>
      </c>
      <c r="C81" s="108" t="s">
        <v>554</v>
      </c>
      <c r="D81" s="108" t="s">
        <v>15</v>
      </c>
      <c r="E81" s="108" t="s">
        <v>674</v>
      </c>
      <c r="F81" s="108" t="s">
        <v>675</v>
      </c>
    </row>
    <row r="82" spans="1:6" ht="15">
      <c r="A82" s="5" t="s">
        <v>339</v>
      </c>
      <c r="B82" s="6" t="s">
        <v>180</v>
      </c>
      <c r="C82" s="110">
        <v>232734000</v>
      </c>
      <c r="D82" s="110">
        <v>204915472</v>
      </c>
      <c r="E82" s="110">
        <v>213211397</v>
      </c>
      <c r="F82" s="110">
        <v>213211397</v>
      </c>
    </row>
    <row r="83" spans="1:6" ht="15">
      <c r="A83" s="5" t="s">
        <v>181</v>
      </c>
      <c r="B83" s="6" t="s">
        <v>182</v>
      </c>
      <c r="C83" s="110"/>
      <c r="D83" s="110"/>
      <c r="E83" s="110"/>
      <c r="F83" s="110"/>
    </row>
    <row r="84" spans="1:6" ht="15">
      <c r="A84" s="5" t="s">
        <v>183</v>
      </c>
      <c r="B84" s="6" t="s">
        <v>184</v>
      </c>
      <c r="C84" s="110"/>
      <c r="D84" s="110"/>
      <c r="E84" s="110"/>
      <c r="F84" s="110"/>
    </row>
    <row r="85" spans="1:6" ht="15">
      <c r="A85" s="5" t="s">
        <v>310</v>
      </c>
      <c r="B85" s="6" t="s">
        <v>185</v>
      </c>
      <c r="C85" s="110"/>
      <c r="D85" s="110"/>
      <c r="E85" s="110"/>
      <c r="F85" s="110"/>
    </row>
    <row r="86" spans="1:6" ht="15">
      <c r="A86" s="5" t="s">
        <v>311</v>
      </c>
      <c r="B86" s="6" t="s">
        <v>186</v>
      </c>
      <c r="C86" s="110"/>
      <c r="D86" s="110"/>
      <c r="E86" s="110"/>
      <c r="F86" s="110"/>
    </row>
    <row r="87" spans="1:6" ht="15">
      <c r="A87" s="5" t="s">
        <v>312</v>
      </c>
      <c r="B87" s="6" t="s">
        <v>187</v>
      </c>
      <c r="C87" s="110">
        <v>36195000</v>
      </c>
      <c r="D87" s="110">
        <v>7387000</v>
      </c>
      <c r="E87" s="110">
        <v>44832254</v>
      </c>
      <c r="F87" s="110">
        <v>44832031</v>
      </c>
    </row>
    <row r="88" spans="1:6" ht="15">
      <c r="A88" s="20" t="s">
        <v>340</v>
      </c>
      <c r="B88" s="25" t="s">
        <v>188</v>
      </c>
      <c r="C88" s="112">
        <f>SUM(C82:C87)</f>
        <v>268929000</v>
      </c>
      <c r="D88" s="112">
        <f>SUM(D82:D87)</f>
        <v>212302472</v>
      </c>
      <c r="E88" s="112">
        <f>SUM(E82:E87)</f>
        <v>258043651</v>
      </c>
      <c r="F88" s="112">
        <f>SUM(F82:F87)</f>
        <v>258043428</v>
      </c>
    </row>
    <row r="89" spans="1:6" ht="15">
      <c r="A89" s="5" t="s">
        <v>342</v>
      </c>
      <c r="B89" s="6" t="s">
        <v>197</v>
      </c>
      <c r="C89" s="110"/>
      <c r="D89" s="110"/>
      <c r="E89" s="110"/>
      <c r="F89" s="110"/>
    </row>
    <row r="90" spans="1:6" ht="15">
      <c r="A90" s="5" t="s">
        <v>316</v>
      </c>
      <c r="B90" s="6" t="s">
        <v>198</v>
      </c>
      <c r="C90" s="110"/>
      <c r="D90" s="110"/>
      <c r="E90" s="110"/>
      <c r="F90" s="110"/>
    </row>
    <row r="91" spans="1:6" ht="15">
      <c r="A91" s="5" t="s">
        <v>317</v>
      </c>
      <c r="B91" s="6" t="s">
        <v>199</v>
      </c>
      <c r="C91" s="110"/>
      <c r="D91" s="110"/>
      <c r="E91" s="110"/>
      <c r="F91" s="110"/>
    </row>
    <row r="92" spans="1:6" ht="15">
      <c r="A92" s="5" t="s">
        <v>318</v>
      </c>
      <c r="B92" s="6" t="s">
        <v>200</v>
      </c>
      <c r="C92" s="110">
        <v>7667000</v>
      </c>
      <c r="D92" s="110">
        <v>7400000</v>
      </c>
      <c r="E92" s="110">
        <v>6104658</v>
      </c>
      <c r="F92" s="110">
        <v>6104658</v>
      </c>
    </row>
    <row r="93" spans="1:6" ht="15">
      <c r="A93" s="5" t="s">
        <v>343</v>
      </c>
      <c r="B93" s="6" t="s">
        <v>203</v>
      </c>
      <c r="C93" s="110">
        <v>178452000</v>
      </c>
      <c r="D93" s="110">
        <v>110700000</v>
      </c>
      <c r="E93" s="110">
        <v>164585616</v>
      </c>
      <c r="F93" s="110">
        <v>164585616</v>
      </c>
    </row>
    <row r="94" spans="1:6" ht="15">
      <c r="A94" s="5" t="s">
        <v>321</v>
      </c>
      <c r="B94" s="6" t="s">
        <v>204</v>
      </c>
      <c r="C94" s="110">
        <v>395000</v>
      </c>
      <c r="D94" s="110">
        <v>0</v>
      </c>
      <c r="E94" s="110">
        <v>1271779</v>
      </c>
      <c r="F94" s="110">
        <v>1271779</v>
      </c>
    </row>
    <row r="95" spans="1:6" ht="15">
      <c r="A95" s="20" t="s">
        <v>344</v>
      </c>
      <c r="B95" s="25" t="s">
        <v>205</v>
      </c>
      <c r="C95" s="112">
        <f>SUM(C92:C94)</f>
        <v>186514000</v>
      </c>
      <c r="D95" s="112">
        <f>SUM(D89:D94)</f>
        <v>118100000</v>
      </c>
      <c r="E95" s="112">
        <f>SUM(E89:E94)</f>
        <v>171962053</v>
      </c>
      <c r="F95" s="112">
        <f>SUM(F89:F94)</f>
        <v>171962053</v>
      </c>
    </row>
    <row r="96" spans="1:6" ht="15">
      <c r="A96" s="9" t="s">
        <v>206</v>
      </c>
      <c r="B96" s="6" t="s">
        <v>207</v>
      </c>
      <c r="C96" s="110"/>
      <c r="D96" s="110"/>
      <c r="E96" s="110"/>
      <c r="F96" s="110"/>
    </row>
    <row r="97" spans="1:6" ht="15">
      <c r="A97" s="9" t="s">
        <v>322</v>
      </c>
      <c r="B97" s="6" t="s">
        <v>208</v>
      </c>
      <c r="C97" s="110">
        <v>15180000</v>
      </c>
      <c r="D97" s="110">
        <v>46497528</v>
      </c>
      <c r="E97" s="110">
        <v>51665164</v>
      </c>
      <c r="F97" s="110">
        <v>37242844</v>
      </c>
    </row>
    <row r="98" spans="1:6" ht="15">
      <c r="A98" s="9" t="s">
        <v>323</v>
      </c>
      <c r="B98" s="6" t="s">
        <v>209</v>
      </c>
      <c r="C98" s="110">
        <v>2332000</v>
      </c>
      <c r="D98" s="110"/>
      <c r="E98" s="110"/>
      <c r="F98" s="110">
        <v>1743611</v>
      </c>
    </row>
    <row r="99" spans="1:6" ht="15">
      <c r="A99" s="9" t="s">
        <v>324</v>
      </c>
      <c r="B99" s="6" t="s">
        <v>210</v>
      </c>
      <c r="C99" s="110">
        <v>8459000</v>
      </c>
      <c r="D99" s="110"/>
      <c r="E99" s="110"/>
      <c r="F99" s="110">
        <v>7888980</v>
      </c>
    </row>
    <row r="100" spans="1:6" ht="15">
      <c r="A100" s="9" t="s">
        <v>211</v>
      </c>
      <c r="B100" s="6" t="s">
        <v>212</v>
      </c>
      <c r="C100" s="110"/>
      <c r="D100" s="110"/>
      <c r="E100" s="110"/>
      <c r="F100" s="110"/>
    </row>
    <row r="101" spans="1:6" ht="15">
      <c r="A101" s="9" t="s">
        <v>213</v>
      </c>
      <c r="B101" s="6" t="s">
        <v>214</v>
      </c>
      <c r="C101" s="110">
        <v>4011000</v>
      </c>
      <c r="D101" s="110">
        <v>10677000</v>
      </c>
      <c r="E101" s="110">
        <v>9678194</v>
      </c>
      <c r="F101" s="110">
        <v>10831399</v>
      </c>
    </row>
    <row r="102" spans="1:6" ht="15">
      <c r="A102" s="9" t="s">
        <v>215</v>
      </c>
      <c r="B102" s="6" t="s">
        <v>216</v>
      </c>
      <c r="C102" s="110"/>
      <c r="D102" s="110"/>
      <c r="E102" s="110"/>
      <c r="F102" s="110"/>
    </row>
    <row r="103" spans="1:6" ht="15">
      <c r="A103" s="9" t="s">
        <v>325</v>
      </c>
      <c r="B103" s="6" t="s">
        <v>217</v>
      </c>
      <c r="C103" s="110">
        <v>1603000</v>
      </c>
      <c r="D103" s="110">
        <v>500000</v>
      </c>
      <c r="E103" s="110">
        <v>500000</v>
      </c>
      <c r="F103" s="110">
        <v>3198262</v>
      </c>
    </row>
    <row r="104" spans="1:6" ht="15">
      <c r="A104" s="9" t="s">
        <v>326</v>
      </c>
      <c r="B104" s="6" t="s">
        <v>218</v>
      </c>
      <c r="C104" s="110"/>
      <c r="D104" s="110"/>
      <c r="E104" s="110"/>
      <c r="F104" s="110">
        <v>406136</v>
      </c>
    </row>
    <row r="105" spans="1:6" ht="15">
      <c r="A105" s="9" t="s">
        <v>327</v>
      </c>
      <c r="B105" s="6" t="s">
        <v>219</v>
      </c>
      <c r="C105" s="110">
        <v>4807000</v>
      </c>
      <c r="D105" s="110"/>
      <c r="E105" s="110"/>
      <c r="F105" s="110">
        <v>76500</v>
      </c>
    </row>
    <row r="106" spans="1:6" ht="15">
      <c r="A106" s="9" t="s">
        <v>676</v>
      </c>
      <c r="B106" s="6" t="s">
        <v>677</v>
      </c>
      <c r="C106" s="110"/>
      <c r="D106" s="110">
        <v>500000</v>
      </c>
      <c r="E106" s="110">
        <v>1482513</v>
      </c>
      <c r="F106" s="110">
        <v>1938139</v>
      </c>
    </row>
    <row r="107" spans="1:6" ht="15">
      <c r="A107" s="24" t="s">
        <v>345</v>
      </c>
      <c r="B107" s="25" t="s">
        <v>220</v>
      </c>
      <c r="C107" s="112">
        <f>SUM(C97:C105)</f>
        <v>36392000</v>
      </c>
      <c r="D107" s="112">
        <v>58174528</v>
      </c>
      <c r="E107" s="112">
        <v>63325871</v>
      </c>
      <c r="F107" s="112">
        <v>63325871</v>
      </c>
    </row>
    <row r="108" spans="1:6" ht="15">
      <c r="A108" s="9" t="s">
        <v>229</v>
      </c>
      <c r="B108" s="6" t="s">
        <v>230</v>
      </c>
      <c r="C108" s="110"/>
      <c r="D108" s="110"/>
      <c r="E108" s="110"/>
      <c r="F108" s="110"/>
    </row>
    <row r="109" spans="1:6" ht="15">
      <c r="A109" s="5" t="s">
        <v>331</v>
      </c>
      <c r="B109" s="6" t="s">
        <v>231</v>
      </c>
      <c r="C109" s="110"/>
      <c r="D109" s="110"/>
      <c r="E109" s="110"/>
      <c r="F109" s="110"/>
    </row>
    <row r="110" spans="1:6" ht="15">
      <c r="A110" s="9" t="s">
        <v>332</v>
      </c>
      <c r="B110" s="6" t="s">
        <v>232</v>
      </c>
      <c r="C110" s="110"/>
      <c r="D110" s="110"/>
      <c r="E110" s="110"/>
      <c r="F110" s="110"/>
    </row>
    <row r="111" spans="1:6" ht="15">
      <c r="A111" s="9" t="s">
        <v>332</v>
      </c>
      <c r="B111" s="6" t="s">
        <v>598</v>
      </c>
      <c r="C111" s="110">
        <v>84000</v>
      </c>
      <c r="D111" s="110">
        <v>0</v>
      </c>
      <c r="E111" s="110">
        <v>7834945</v>
      </c>
      <c r="F111" s="110">
        <v>7834945</v>
      </c>
    </row>
    <row r="112" spans="1:6" ht="15">
      <c r="A112" s="20" t="s">
        <v>347</v>
      </c>
      <c r="B112" s="25" t="s">
        <v>233</v>
      </c>
      <c r="C112" s="112">
        <v>84000</v>
      </c>
      <c r="D112" s="112">
        <f>SUM(D108:D111)</f>
        <v>0</v>
      </c>
      <c r="E112" s="112">
        <f>SUM(E108:E111)</f>
        <v>7834945</v>
      </c>
      <c r="F112" s="112">
        <f>SUM(F108:F111)</f>
        <v>7834945</v>
      </c>
    </row>
    <row r="113" spans="1:6" ht="15.75">
      <c r="A113" s="72" t="s">
        <v>361</v>
      </c>
      <c r="B113" s="77"/>
      <c r="C113" s="151">
        <v>491919000</v>
      </c>
      <c r="D113" s="151">
        <f>D88+D95+D107+D112</f>
        <v>388577000</v>
      </c>
      <c r="E113" s="151">
        <f>E88+E95+E107+E112</f>
        <v>501166520</v>
      </c>
      <c r="F113" s="151">
        <f>F88+F95+F107+F112</f>
        <v>501166297</v>
      </c>
    </row>
    <row r="114" spans="1:6" ht="15">
      <c r="A114" s="5" t="s">
        <v>189</v>
      </c>
      <c r="B114" s="6" t="s">
        <v>190</v>
      </c>
      <c r="C114" s="110"/>
      <c r="D114" s="110">
        <v>0</v>
      </c>
      <c r="E114" s="110">
        <v>44000000</v>
      </c>
      <c r="F114" s="110">
        <v>44000000</v>
      </c>
    </row>
    <row r="115" spans="1:6" ht="15">
      <c r="A115" s="5" t="s">
        <v>191</v>
      </c>
      <c r="B115" s="6" t="s">
        <v>192</v>
      </c>
      <c r="C115" s="110"/>
      <c r="D115" s="110"/>
      <c r="E115" s="110"/>
      <c r="F115" s="110"/>
    </row>
    <row r="116" spans="1:6" ht="15">
      <c r="A116" s="5" t="s">
        <v>313</v>
      </c>
      <c r="B116" s="6" t="s">
        <v>193</v>
      </c>
      <c r="C116" s="110"/>
      <c r="D116" s="110"/>
      <c r="E116" s="110"/>
      <c r="F116" s="110"/>
    </row>
    <row r="117" spans="1:6" ht="15">
      <c r="A117" s="5" t="s">
        <v>314</v>
      </c>
      <c r="B117" s="6" t="s">
        <v>194</v>
      </c>
      <c r="C117" s="110"/>
      <c r="D117" s="110"/>
      <c r="E117" s="110"/>
      <c r="F117" s="110"/>
    </row>
    <row r="118" spans="1:6" ht="15">
      <c r="A118" s="5" t="s">
        <v>315</v>
      </c>
      <c r="B118" s="6" t="s">
        <v>195</v>
      </c>
      <c r="C118" s="110">
        <v>145778000</v>
      </c>
      <c r="D118" s="110"/>
      <c r="E118" s="110"/>
      <c r="F118" s="110"/>
    </row>
    <row r="119" spans="1:6" ht="15">
      <c r="A119" s="20" t="s">
        <v>341</v>
      </c>
      <c r="B119" s="25" t="s">
        <v>196</v>
      </c>
      <c r="C119" s="112">
        <v>145778000</v>
      </c>
      <c r="D119" s="112">
        <f>SUM(D114:D118)</f>
        <v>0</v>
      </c>
      <c r="E119" s="112">
        <f>SUM(E114:E118)</f>
        <v>44000000</v>
      </c>
      <c r="F119" s="112">
        <f>SUM(F114:F118)</f>
        <v>44000000</v>
      </c>
    </row>
    <row r="120" spans="1:6" ht="15">
      <c r="A120" s="9" t="s">
        <v>328</v>
      </c>
      <c r="B120" s="6" t="s">
        <v>221</v>
      </c>
      <c r="C120" s="110"/>
      <c r="D120" s="110"/>
      <c r="E120" s="110"/>
      <c r="F120" s="110"/>
    </row>
    <row r="121" spans="1:6" ht="15">
      <c r="A121" s="9" t="s">
        <v>329</v>
      </c>
      <c r="B121" s="6" t="s">
        <v>222</v>
      </c>
      <c r="C121" s="110">
        <v>779000</v>
      </c>
      <c r="D121" s="110">
        <v>906000</v>
      </c>
      <c r="E121" s="110">
        <v>939168</v>
      </c>
      <c r="F121" s="110">
        <v>939168</v>
      </c>
    </row>
    <row r="122" spans="1:6" ht="15">
      <c r="A122" s="9" t="s">
        <v>223</v>
      </c>
      <c r="B122" s="6" t="s">
        <v>224</v>
      </c>
      <c r="C122" s="110"/>
      <c r="D122" s="110">
        <v>0</v>
      </c>
      <c r="E122" s="110">
        <v>2400000</v>
      </c>
      <c r="F122" s="110">
        <v>2400000</v>
      </c>
    </row>
    <row r="123" spans="1:6" ht="15">
      <c r="A123" s="9" t="s">
        <v>330</v>
      </c>
      <c r="B123" s="6" t="s">
        <v>225</v>
      </c>
      <c r="C123" s="110"/>
      <c r="D123" s="110"/>
      <c r="E123" s="110"/>
      <c r="F123" s="110"/>
    </row>
    <row r="124" spans="1:6" ht="15">
      <c r="A124" s="9" t="s">
        <v>226</v>
      </c>
      <c r="B124" s="6" t="s">
        <v>227</v>
      </c>
      <c r="C124" s="110"/>
      <c r="D124" s="110"/>
      <c r="E124" s="110"/>
      <c r="F124" s="110"/>
    </row>
    <row r="125" spans="1:6" ht="15">
      <c r="A125" s="20" t="s">
        <v>346</v>
      </c>
      <c r="B125" s="25" t="s">
        <v>228</v>
      </c>
      <c r="C125" s="112">
        <v>779000</v>
      </c>
      <c r="D125" s="112">
        <f>SUM(D120:D124)</f>
        <v>906000</v>
      </c>
      <c r="E125" s="112">
        <f>SUM(E120:E124)</f>
        <v>3339168</v>
      </c>
      <c r="F125" s="112">
        <f>SUM(F120:F124)</f>
        <v>3339168</v>
      </c>
    </row>
    <row r="126" spans="1:6" ht="15">
      <c r="A126" s="9" t="s">
        <v>234</v>
      </c>
      <c r="B126" s="6" t="s">
        <v>235</v>
      </c>
      <c r="C126" s="110"/>
      <c r="D126" s="110"/>
      <c r="E126" s="110"/>
      <c r="F126" s="110"/>
    </row>
    <row r="127" spans="1:6" ht="15">
      <c r="A127" s="5" t="s">
        <v>333</v>
      </c>
      <c r="B127" s="6" t="s">
        <v>236</v>
      </c>
      <c r="C127" s="110"/>
      <c r="D127" s="110"/>
      <c r="E127" s="110"/>
      <c r="F127" s="110"/>
    </row>
    <row r="128" spans="1:6" ht="15">
      <c r="A128" s="9" t="s">
        <v>334</v>
      </c>
      <c r="B128" s="6" t="s">
        <v>237</v>
      </c>
      <c r="C128" s="110"/>
      <c r="D128" s="110"/>
      <c r="E128" s="110"/>
      <c r="F128" s="110"/>
    </row>
    <row r="129" spans="1:6" ht="15">
      <c r="A129" s="9" t="s">
        <v>606</v>
      </c>
      <c r="B129" s="6" t="s">
        <v>599</v>
      </c>
      <c r="C129" s="110">
        <v>1976000</v>
      </c>
      <c r="D129" s="110">
        <v>1776000</v>
      </c>
      <c r="E129" s="110">
        <v>1870707</v>
      </c>
      <c r="F129" s="110">
        <v>1870707</v>
      </c>
    </row>
    <row r="130" spans="1:6" ht="15">
      <c r="A130" s="9" t="s">
        <v>678</v>
      </c>
      <c r="B130" s="6" t="s">
        <v>679</v>
      </c>
      <c r="C130" s="110"/>
      <c r="D130" s="110">
        <v>0</v>
      </c>
      <c r="E130" s="110">
        <v>292870</v>
      </c>
      <c r="F130" s="110">
        <v>292870</v>
      </c>
    </row>
    <row r="131" spans="1:6" ht="15">
      <c r="A131" s="20" t="s">
        <v>349</v>
      </c>
      <c r="B131" s="25" t="s">
        <v>238</v>
      </c>
      <c r="C131" s="112">
        <f>SUM(C126:C129)</f>
        <v>1976000</v>
      </c>
      <c r="D131" s="112">
        <f>SUM(D126:D130)</f>
        <v>1776000</v>
      </c>
      <c r="E131" s="112">
        <f>SUM(E126:E130)</f>
        <v>2163577</v>
      </c>
      <c r="F131" s="112">
        <f>SUM(F126:F130)</f>
        <v>2163577</v>
      </c>
    </row>
    <row r="132" spans="1:6" ht="15.75">
      <c r="A132" s="72" t="s">
        <v>360</v>
      </c>
      <c r="B132" s="77"/>
      <c r="C132" s="151">
        <v>148533000</v>
      </c>
      <c r="D132" s="151">
        <f>D119+D125+D131</f>
        <v>2682000</v>
      </c>
      <c r="E132" s="151">
        <f>E119+E125+E131</f>
        <v>49502745</v>
      </c>
      <c r="F132" s="151">
        <f>F119+F125+F131</f>
        <v>49502745</v>
      </c>
    </row>
    <row r="133" spans="1:6" ht="15.75">
      <c r="A133" s="64" t="s">
        <v>348</v>
      </c>
      <c r="B133" s="60" t="s">
        <v>239</v>
      </c>
      <c r="C133" s="117">
        <v>640452000</v>
      </c>
      <c r="D133" s="117">
        <f>D113+D132</f>
        <v>391259000</v>
      </c>
      <c r="E133" s="117">
        <f>E113+E132</f>
        <v>550669265</v>
      </c>
      <c r="F133" s="117">
        <f>F113+F132</f>
        <v>550669042</v>
      </c>
    </row>
    <row r="134" spans="1:6" ht="15.75">
      <c r="A134" s="67" t="s">
        <v>368</v>
      </c>
      <c r="B134" s="68"/>
      <c r="C134" s="118">
        <f>C113-C39</f>
        <v>174864000</v>
      </c>
      <c r="D134" s="118">
        <f>D113-D39</f>
        <v>-60027000</v>
      </c>
      <c r="E134" s="118">
        <f>E113-E39</f>
        <v>130289261</v>
      </c>
      <c r="F134" s="118">
        <f>F113-F39</f>
        <v>161739935</v>
      </c>
    </row>
    <row r="135" spans="1:6" ht="15.75">
      <c r="A135" s="67" t="s">
        <v>369</v>
      </c>
      <c r="B135" s="68"/>
      <c r="C135" s="118">
        <f>C132-C62</f>
        <v>-12639000</v>
      </c>
      <c r="D135" s="118">
        <f>D132-D62</f>
        <v>-52801000</v>
      </c>
      <c r="E135" s="118">
        <f>E132-E62</f>
        <v>-44767076</v>
      </c>
      <c r="F135" s="118">
        <f>F132-F62</f>
        <v>16257467</v>
      </c>
    </row>
    <row r="136" spans="1:6" ht="15">
      <c r="A136" s="11" t="s">
        <v>350</v>
      </c>
      <c r="B136" s="7" t="s">
        <v>240</v>
      </c>
      <c r="C136" s="110"/>
      <c r="D136" s="110"/>
      <c r="E136" s="110"/>
      <c r="F136" s="110"/>
    </row>
    <row r="137" spans="1:6" ht="15">
      <c r="A137" s="10" t="s">
        <v>351</v>
      </c>
      <c r="B137" s="7" t="s">
        <v>241</v>
      </c>
      <c r="C137" s="110">
        <v>19849000</v>
      </c>
      <c r="D137" s="110">
        <v>155000000</v>
      </c>
      <c r="E137" s="110">
        <v>47281962</v>
      </c>
      <c r="F137" s="110">
        <v>47281962</v>
      </c>
    </row>
    <row r="138" spans="1:6" ht="15">
      <c r="A138" s="5" t="s">
        <v>366</v>
      </c>
      <c r="B138" s="5" t="s">
        <v>242</v>
      </c>
      <c r="C138" s="110">
        <v>99133000</v>
      </c>
      <c r="D138" s="110">
        <v>70537000</v>
      </c>
      <c r="E138" s="110">
        <v>79888000</v>
      </c>
      <c r="F138" s="110">
        <v>79888000</v>
      </c>
    </row>
    <row r="139" spans="1:6" ht="15">
      <c r="A139" s="5" t="s">
        <v>367</v>
      </c>
      <c r="B139" s="5" t="s">
        <v>242</v>
      </c>
      <c r="C139" s="110"/>
      <c r="D139" s="110"/>
      <c r="E139" s="110"/>
      <c r="F139" s="110"/>
    </row>
    <row r="140" spans="1:6" ht="15">
      <c r="A140" s="5" t="s">
        <v>364</v>
      </c>
      <c r="B140" s="5" t="s">
        <v>243</v>
      </c>
      <c r="C140" s="110"/>
      <c r="D140" s="110"/>
      <c r="E140" s="110"/>
      <c r="F140" s="110"/>
    </row>
    <row r="141" spans="1:6" ht="15">
      <c r="A141" s="5" t="s">
        <v>365</v>
      </c>
      <c r="B141" s="5" t="s">
        <v>243</v>
      </c>
      <c r="C141" s="110"/>
      <c r="D141" s="110"/>
      <c r="E141" s="110"/>
      <c r="F141" s="110"/>
    </row>
    <row r="142" spans="1:6" ht="15">
      <c r="A142" s="7" t="s">
        <v>352</v>
      </c>
      <c r="B142" s="7" t="s">
        <v>244</v>
      </c>
      <c r="C142" s="110">
        <f>SUM(C138:C141)</f>
        <v>99133000</v>
      </c>
      <c r="D142" s="112">
        <f>SUM(D138:D141)</f>
        <v>70537000</v>
      </c>
      <c r="E142" s="112">
        <f>SUM(E138:E141)</f>
        <v>79888000</v>
      </c>
      <c r="F142" s="112">
        <f>SUM(F138:F141)</f>
        <v>79888000</v>
      </c>
    </row>
    <row r="143" spans="1:6" ht="15">
      <c r="A143" s="18" t="s">
        <v>245</v>
      </c>
      <c r="B143" s="5" t="s">
        <v>246</v>
      </c>
      <c r="C143" s="110">
        <v>7458000</v>
      </c>
      <c r="D143" s="110">
        <v>0</v>
      </c>
      <c r="E143" s="110">
        <v>7560343</v>
      </c>
      <c r="F143" s="110">
        <v>7560343</v>
      </c>
    </row>
    <row r="144" spans="1:6" ht="15">
      <c r="A144" s="18" t="s">
        <v>247</v>
      </c>
      <c r="B144" s="5" t="s">
        <v>248</v>
      </c>
      <c r="C144" s="110"/>
      <c r="D144" s="110"/>
      <c r="E144" s="110"/>
      <c r="F144" s="110"/>
    </row>
    <row r="145" spans="1:6" ht="15">
      <c r="A145" s="18" t="s">
        <v>249</v>
      </c>
      <c r="B145" s="5" t="s">
        <v>250</v>
      </c>
      <c r="C145" s="110"/>
      <c r="D145" s="110"/>
      <c r="E145" s="110"/>
      <c r="F145" s="110"/>
    </row>
    <row r="146" spans="1:6" ht="15">
      <c r="A146" s="18" t="s">
        <v>251</v>
      </c>
      <c r="B146" s="5" t="s">
        <v>252</v>
      </c>
      <c r="C146" s="110"/>
      <c r="D146" s="110"/>
      <c r="E146" s="110"/>
      <c r="F146" s="110"/>
    </row>
    <row r="147" spans="1:6" ht="15">
      <c r="A147" s="9" t="s">
        <v>335</v>
      </c>
      <c r="B147" s="5" t="s">
        <v>253</v>
      </c>
      <c r="C147" s="110"/>
      <c r="D147" s="110"/>
      <c r="E147" s="110"/>
      <c r="F147" s="110"/>
    </row>
    <row r="148" spans="1:6" ht="15">
      <c r="A148" s="11" t="s">
        <v>353</v>
      </c>
      <c r="B148" s="7" t="s">
        <v>254</v>
      </c>
      <c r="C148" s="110">
        <v>126440000</v>
      </c>
      <c r="D148" s="110">
        <f>D137+D142+D143</f>
        <v>225537000</v>
      </c>
      <c r="E148" s="110">
        <f>E137+E142+E143</f>
        <v>134730305</v>
      </c>
      <c r="F148" s="110">
        <f>F137+F142+F143</f>
        <v>134730305</v>
      </c>
    </row>
    <row r="149" spans="1:6" ht="15">
      <c r="A149" s="9" t="s">
        <v>255</v>
      </c>
      <c r="B149" s="5" t="s">
        <v>256</v>
      </c>
      <c r="C149" s="110"/>
      <c r="D149" s="110"/>
      <c r="E149" s="110"/>
      <c r="F149" s="110"/>
    </row>
    <row r="150" spans="1:6" ht="15">
      <c r="A150" s="9" t="s">
        <v>257</v>
      </c>
      <c r="B150" s="5" t="s">
        <v>258</v>
      </c>
      <c r="C150" s="110"/>
      <c r="D150" s="110"/>
      <c r="E150" s="110"/>
      <c r="F150" s="110"/>
    </row>
    <row r="151" spans="1:6" ht="15">
      <c r="A151" s="18" t="s">
        <v>259</v>
      </c>
      <c r="B151" s="5" t="s">
        <v>260</v>
      </c>
      <c r="C151" s="110"/>
      <c r="D151" s="110"/>
      <c r="E151" s="110"/>
      <c r="F151" s="110"/>
    </row>
    <row r="152" spans="1:6" ht="15">
      <c r="A152" s="18" t="s">
        <v>336</v>
      </c>
      <c r="B152" s="5" t="s">
        <v>261</v>
      </c>
      <c r="C152" s="110"/>
      <c r="D152" s="110"/>
      <c r="E152" s="110"/>
      <c r="F152" s="110"/>
    </row>
    <row r="153" spans="1:6" ht="15">
      <c r="A153" s="10" t="s">
        <v>354</v>
      </c>
      <c r="B153" s="7" t="s">
        <v>262</v>
      </c>
      <c r="C153" s="110"/>
      <c r="D153" s="110"/>
      <c r="E153" s="110"/>
      <c r="F153" s="110"/>
    </row>
    <row r="154" spans="1:6" ht="15">
      <c r="A154" s="11" t="s">
        <v>263</v>
      </c>
      <c r="B154" s="7" t="s">
        <v>264</v>
      </c>
      <c r="C154" s="110"/>
      <c r="D154" s="110"/>
      <c r="E154" s="110"/>
      <c r="F154" s="110"/>
    </row>
    <row r="155" spans="1:6" ht="15.75">
      <c r="A155" s="62" t="s">
        <v>355</v>
      </c>
      <c r="B155" s="63" t="s">
        <v>265</v>
      </c>
      <c r="C155" s="117">
        <v>126440000</v>
      </c>
      <c r="D155" s="117">
        <f>D148+D153+D154</f>
        <v>225537000</v>
      </c>
      <c r="E155" s="117">
        <f>E148+E153+E154</f>
        <v>134730305</v>
      </c>
      <c r="F155" s="117">
        <f>F148+F153+F154</f>
        <v>134730305</v>
      </c>
    </row>
    <row r="156" spans="1:6" ht="15.75">
      <c r="A156" s="70" t="s">
        <v>338</v>
      </c>
      <c r="B156" s="78"/>
      <c r="C156" s="119">
        <f>C133+C155</f>
        <v>766892000</v>
      </c>
      <c r="D156" s="119">
        <f>D133+D155</f>
        <v>616796000</v>
      </c>
      <c r="E156" s="119">
        <f>E133+E155</f>
        <v>685399570</v>
      </c>
      <c r="F156" s="119">
        <f>F133+F155</f>
        <v>685399347</v>
      </c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6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6" width="14.140625" style="0" customWidth="1"/>
    <col min="10" max="10" width="11.421875" style="0" customWidth="1"/>
    <col min="11" max="11" width="13.8515625" style="0" customWidth="1"/>
  </cols>
  <sheetData>
    <row r="1" ht="15">
      <c r="A1" s="120" t="s">
        <v>640</v>
      </c>
    </row>
    <row r="2" spans="1:11" ht="30.75" customHeight="1">
      <c r="A2" s="333" t="s">
        <v>638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23.25" customHeight="1">
      <c r="A3" s="328" t="s">
        <v>641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5" ht="15">
      <c r="A5" s="4" t="s">
        <v>372</v>
      </c>
    </row>
    <row r="6" spans="1:11" ht="48.75">
      <c r="A6" s="39" t="s">
        <v>1</v>
      </c>
      <c r="B6" s="40" t="s">
        <v>2</v>
      </c>
      <c r="C6" s="40" t="s">
        <v>3</v>
      </c>
      <c r="D6" s="40" t="s">
        <v>11</v>
      </c>
      <c r="E6" s="40" t="s">
        <v>77</v>
      </c>
      <c r="F6" s="40" t="s">
        <v>76</v>
      </c>
      <c r="G6" s="40" t="s">
        <v>4</v>
      </c>
      <c r="H6" s="40" t="s">
        <v>12</v>
      </c>
      <c r="I6" s="40" t="s">
        <v>13</v>
      </c>
      <c r="J6" s="40" t="s">
        <v>14</v>
      </c>
      <c r="K6" s="47" t="s">
        <v>5</v>
      </c>
    </row>
    <row r="7" spans="1:11" ht="15.75">
      <c r="A7" s="41"/>
      <c r="B7" s="41"/>
      <c r="C7" s="42"/>
      <c r="D7" s="42"/>
      <c r="E7" s="42"/>
      <c r="F7" s="42"/>
      <c r="G7" s="42"/>
      <c r="H7" s="42"/>
      <c r="I7" s="42"/>
      <c r="J7" s="42"/>
      <c r="K7" s="42"/>
    </row>
    <row r="8" spans="1:11" ht="15">
      <c r="A8" s="43" t="s">
        <v>6</v>
      </c>
      <c r="B8" s="43"/>
      <c r="C8" s="44"/>
      <c r="D8" s="44"/>
      <c r="E8" s="44"/>
      <c r="F8" s="44"/>
      <c r="G8" s="44"/>
      <c r="H8" s="44"/>
      <c r="I8" s="44"/>
      <c r="J8" s="44"/>
      <c r="K8" s="44"/>
    </row>
    <row r="9" spans="1:11" ht="15.75">
      <c r="A9" s="41"/>
      <c r="B9" s="41"/>
      <c r="C9" s="42"/>
      <c r="D9" s="42"/>
      <c r="E9" s="42"/>
      <c r="F9" s="42"/>
      <c r="G9" s="42"/>
      <c r="H9" s="42"/>
      <c r="I9" s="42"/>
      <c r="J9" s="42"/>
      <c r="K9" s="42"/>
    </row>
    <row r="10" spans="1:11" ht="15">
      <c r="A10" s="43" t="s">
        <v>7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5.75">
      <c r="A11" s="41"/>
      <c r="B11" s="41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5">
      <c r="A12" s="43" t="s">
        <v>8</v>
      </c>
      <c r="B12" s="43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5.75">
      <c r="A13" s="41"/>
      <c r="B13" s="41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">
      <c r="A14" s="43" t="s">
        <v>9</v>
      </c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">
      <c r="A15" s="43"/>
      <c r="B15" s="43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6.5">
      <c r="A16" s="45" t="s">
        <v>10</v>
      </c>
      <c r="B16" s="41"/>
      <c r="C16" s="46"/>
      <c r="D16" s="46"/>
      <c r="E16" s="46"/>
      <c r="F16" s="46"/>
      <c r="G16" s="46"/>
      <c r="H16" s="46"/>
      <c r="I16" s="46"/>
      <c r="J16" s="46"/>
      <c r="K16" s="46"/>
    </row>
  </sheetData>
  <sheetProtection/>
  <mergeCells count="2"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5"/>
  <sheetViews>
    <sheetView zoomScalePageLayoutView="0" workbookViewId="0" topLeftCell="A19">
      <selection activeCell="C7" sqref="C7:C35"/>
    </sheetView>
  </sheetViews>
  <sheetFormatPr defaultColWidth="9.140625" defaultRowHeight="15"/>
  <cols>
    <col min="1" max="1" width="101.28125" style="0" customWidth="1"/>
    <col min="3" max="3" width="15.28125" style="0" customWidth="1"/>
    <col min="4" max="4" width="13.57421875" style="0" customWidth="1"/>
    <col min="5" max="5" width="11.00390625" style="0" customWidth="1"/>
  </cols>
  <sheetData>
    <row r="1" ht="15">
      <c r="A1" s="120" t="s">
        <v>642</v>
      </c>
    </row>
    <row r="2" spans="1:4" ht="27" customHeight="1">
      <c r="A2" s="333" t="s">
        <v>638</v>
      </c>
      <c r="B2" s="334"/>
      <c r="C2" s="334"/>
      <c r="D2" s="334"/>
    </row>
    <row r="3" spans="1:4" ht="22.5" customHeight="1">
      <c r="A3" s="328" t="s">
        <v>643</v>
      </c>
      <c r="B3" s="329"/>
      <c r="C3" s="329"/>
      <c r="D3" s="329"/>
    </row>
    <row r="4" ht="18">
      <c r="A4" s="33"/>
    </row>
    <row r="5" ht="15">
      <c r="A5" s="4" t="s">
        <v>372</v>
      </c>
    </row>
    <row r="6" spans="1:5" ht="31.5" customHeight="1">
      <c r="A6" s="34" t="s">
        <v>82</v>
      </c>
      <c r="B6" s="35" t="s">
        <v>83</v>
      </c>
      <c r="C6" s="31" t="s">
        <v>80</v>
      </c>
      <c r="D6" s="122" t="s">
        <v>381</v>
      </c>
      <c r="E6" s="123" t="s">
        <v>81</v>
      </c>
    </row>
    <row r="7" spans="1:5" ht="15" customHeight="1">
      <c r="A7" s="21"/>
      <c r="B7" s="21"/>
      <c r="C7" s="21"/>
      <c r="D7" s="21"/>
      <c r="E7" s="14"/>
    </row>
    <row r="8" spans="1:5" ht="31.5" customHeight="1">
      <c r="A8" s="36" t="s">
        <v>374</v>
      </c>
      <c r="B8" s="25" t="s">
        <v>212</v>
      </c>
      <c r="C8" s="21"/>
      <c r="D8" s="21"/>
      <c r="E8" s="21"/>
    </row>
    <row r="9" spans="1:5" ht="15" customHeight="1">
      <c r="A9" s="36"/>
      <c r="B9" s="21"/>
      <c r="C9" s="21"/>
      <c r="D9" s="21"/>
      <c r="E9" s="14"/>
    </row>
    <row r="10" spans="1:5" ht="15" customHeight="1">
      <c r="A10" s="37"/>
      <c r="B10" s="21"/>
      <c r="C10" s="21"/>
      <c r="D10" s="21"/>
      <c r="E10" s="14"/>
    </row>
    <row r="11" spans="1:5" ht="32.25" customHeight="1">
      <c r="A11" s="36" t="s">
        <v>375</v>
      </c>
      <c r="B11" s="20" t="s">
        <v>236</v>
      </c>
      <c r="C11" s="21"/>
      <c r="D11" s="21"/>
      <c r="E11" s="14"/>
    </row>
    <row r="12" spans="1:5" ht="15" customHeight="1">
      <c r="A12" s="32" t="s">
        <v>356</v>
      </c>
      <c r="B12" s="32" t="s">
        <v>200</v>
      </c>
      <c r="C12" s="21"/>
      <c r="D12" s="21"/>
      <c r="E12" s="14"/>
    </row>
    <row r="13" spans="1:5" ht="15" customHeight="1">
      <c r="A13" s="79" t="s">
        <v>78</v>
      </c>
      <c r="B13" s="32">
        <v>20</v>
      </c>
      <c r="C13" s="21"/>
      <c r="D13" s="21"/>
      <c r="E13" s="14"/>
    </row>
    <row r="14" spans="1:5" ht="15" customHeight="1">
      <c r="A14" s="79" t="s">
        <v>79</v>
      </c>
      <c r="B14" s="32"/>
      <c r="C14" s="21"/>
      <c r="D14" s="21"/>
      <c r="E14" s="14"/>
    </row>
    <row r="15" spans="1:5" ht="15" customHeight="1">
      <c r="A15" s="32" t="s">
        <v>357</v>
      </c>
      <c r="B15" s="32" t="s">
        <v>200</v>
      </c>
      <c r="C15" s="21"/>
      <c r="D15" s="21"/>
      <c r="E15" s="14"/>
    </row>
    <row r="16" spans="1:5" ht="15" customHeight="1">
      <c r="A16" s="79" t="s">
        <v>78</v>
      </c>
      <c r="B16" s="32"/>
      <c r="C16" s="21"/>
      <c r="D16" s="21"/>
      <c r="E16" s="14"/>
    </row>
    <row r="17" spans="1:5" ht="15" customHeight="1">
      <c r="A17" s="79" t="s">
        <v>79</v>
      </c>
      <c r="B17" s="32"/>
      <c r="C17" s="21"/>
      <c r="D17" s="21"/>
      <c r="E17" s="14"/>
    </row>
    <row r="18" spans="1:5" ht="15" customHeight="1">
      <c r="A18" s="32" t="s">
        <v>358</v>
      </c>
      <c r="B18" s="32" t="s">
        <v>200</v>
      </c>
      <c r="C18" s="21"/>
      <c r="D18" s="21"/>
      <c r="E18" s="14"/>
    </row>
    <row r="19" spans="1:5" ht="15" customHeight="1">
      <c r="A19" s="79" t="s">
        <v>78</v>
      </c>
      <c r="B19" s="32"/>
      <c r="C19" s="21"/>
      <c r="D19" s="21"/>
      <c r="E19" s="21"/>
    </row>
    <row r="20" spans="1:5" ht="15" customHeight="1">
      <c r="A20" s="79" t="s">
        <v>79</v>
      </c>
      <c r="B20" s="32"/>
      <c r="C20" s="21"/>
      <c r="D20" s="21"/>
      <c r="E20" s="21"/>
    </row>
    <row r="21" spans="1:5" ht="15" customHeight="1">
      <c r="A21" s="32" t="s">
        <v>359</v>
      </c>
      <c r="B21" s="32" t="s">
        <v>200</v>
      </c>
      <c r="C21" s="21"/>
      <c r="D21" s="21"/>
      <c r="E21" s="14"/>
    </row>
    <row r="22" spans="1:5" ht="15" customHeight="1">
      <c r="A22" s="79" t="s">
        <v>78</v>
      </c>
      <c r="B22" s="32"/>
      <c r="C22" s="21"/>
      <c r="D22" s="21"/>
      <c r="E22" s="14"/>
    </row>
    <row r="23" spans="1:5" ht="15" customHeight="1">
      <c r="A23" s="79" t="s">
        <v>79</v>
      </c>
      <c r="B23" s="32"/>
      <c r="C23" s="21"/>
      <c r="D23" s="21"/>
      <c r="E23" s="14"/>
    </row>
    <row r="24" spans="1:5" ht="15" customHeight="1">
      <c r="A24" s="32" t="s">
        <v>320</v>
      </c>
      <c r="B24" s="38" t="s">
        <v>202</v>
      </c>
      <c r="C24" s="21"/>
      <c r="D24" s="21"/>
      <c r="E24" s="14"/>
    </row>
    <row r="25" spans="1:5" ht="15" customHeight="1">
      <c r="A25" s="79" t="s">
        <v>78</v>
      </c>
      <c r="B25" s="38"/>
      <c r="C25" s="21"/>
      <c r="D25" s="21"/>
      <c r="E25" s="14"/>
    </row>
    <row r="26" spans="1:5" ht="15" customHeight="1">
      <c r="A26" s="79" t="s">
        <v>79</v>
      </c>
      <c r="B26" s="38"/>
      <c r="C26" s="21"/>
      <c r="D26" s="21"/>
      <c r="E26" s="14"/>
    </row>
    <row r="27" spans="1:5" ht="15" customHeight="1">
      <c r="A27" s="32" t="s">
        <v>319</v>
      </c>
      <c r="B27" s="38" t="s">
        <v>201</v>
      </c>
      <c r="C27" s="21"/>
      <c r="D27" s="21"/>
      <c r="E27" s="14"/>
    </row>
    <row r="28" spans="1:5" ht="15" customHeight="1">
      <c r="A28" s="79" t="s">
        <v>78</v>
      </c>
      <c r="B28" s="38"/>
      <c r="C28" s="21"/>
      <c r="D28" s="21"/>
      <c r="E28" s="14"/>
    </row>
    <row r="29" spans="1:5" ht="15" customHeight="1">
      <c r="A29" s="79" t="s">
        <v>79</v>
      </c>
      <c r="B29" s="21"/>
      <c r="C29" s="21"/>
      <c r="D29" s="21"/>
      <c r="E29" s="14"/>
    </row>
    <row r="30" spans="1:5" ht="38.25" customHeight="1">
      <c r="A30" s="36" t="s">
        <v>376</v>
      </c>
      <c r="B30" s="22" t="s">
        <v>379</v>
      </c>
      <c r="C30" s="21"/>
      <c r="D30" s="21"/>
      <c r="E30" s="14"/>
    </row>
    <row r="31" spans="1:5" ht="15" customHeight="1">
      <c r="A31" s="121" t="s">
        <v>463</v>
      </c>
      <c r="B31" s="21" t="s">
        <v>208</v>
      </c>
      <c r="C31" s="21"/>
      <c r="D31" s="21"/>
      <c r="E31" s="21"/>
    </row>
    <row r="32" spans="1:5" ht="15" customHeight="1">
      <c r="A32" s="36"/>
      <c r="B32" s="21" t="s">
        <v>228</v>
      </c>
      <c r="C32" s="21"/>
      <c r="D32" s="21"/>
      <c r="E32" s="14"/>
    </row>
    <row r="33" spans="1:5" ht="36.75" customHeight="1">
      <c r="A33" s="36" t="s">
        <v>377</v>
      </c>
      <c r="B33" s="22" t="s">
        <v>380</v>
      </c>
      <c r="C33" s="21"/>
      <c r="D33" s="21"/>
      <c r="E33" s="14"/>
    </row>
    <row r="34" spans="1:5" ht="15" customHeight="1">
      <c r="A34" s="37"/>
      <c r="B34" s="21"/>
      <c r="C34" s="21"/>
      <c r="D34" s="21"/>
      <c r="E34" s="14"/>
    </row>
    <row r="35" spans="1:5" ht="28.5" customHeight="1">
      <c r="A35" s="36" t="s">
        <v>378</v>
      </c>
      <c r="B35" s="22"/>
      <c r="C35" s="21"/>
      <c r="D35" s="21"/>
      <c r="E35" s="14"/>
    </row>
    <row r="36" ht="15" customHeight="1"/>
    <row r="37" ht="15" customHeight="1"/>
    <row r="38" ht="15" customHeight="1"/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6"/>
  <sheetViews>
    <sheetView zoomScalePageLayoutView="0" workbookViewId="0" topLeftCell="A37">
      <selection activeCell="G57" sqref="G57"/>
    </sheetView>
  </sheetViews>
  <sheetFormatPr defaultColWidth="9.140625" defaultRowHeight="15"/>
  <cols>
    <col min="1" max="1" width="101.28125" style="0" customWidth="1"/>
    <col min="3" max="3" width="14.140625" style="97" customWidth="1"/>
    <col min="4" max="4" width="14.00390625" style="97" customWidth="1"/>
    <col min="5" max="5" width="14.140625" style="97" customWidth="1"/>
    <col min="6" max="6" width="15.421875" style="97" customWidth="1"/>
    <col min="7" max="7" width="15.8515625" style="97" customWidth="1"/>
  </cols>
  <sheetData>
    <row r="1" ht="15">
      <c r="A1" s="120" t="s">
        <v>644</v>
      </c>
    </row>
    <row r="2" spans="1:7" ht="26.25" customHeight="1">
      <c r="A2" s="330" t="s">
        <v>638</v>
      </c>
      <c r="B2" s="330"/>
      <c r="C2" s="330"/>
      <c r="D2" s="330"/>
      <c r="E2" s="330"/>
      <c r="F2" s="330"/>
      <c r="G2" s="330"/>
    </row>
    <row r="3" spans="1:7" ht="30" customHeight="1">
      <c r="A3" s="335" t="s">
        <v>645</v>
      </c>
      <c r="B3" s="335"/>
      <c r="C3" s="335"/>
      <c r="D3" s="335"/>
      <c r="E3" s="335"/>
      <c r="F3" s="335"/>
      <c r="G3" s="335"/>
    </row>
    <row r="5" ht="15">
      <c r="A5" s="4" t="s">
        <v>373</v>
      </c>
    </row>
    <row r="6" spans="1:7" ht="30">
      <c r="A6" s="2" t="s">
        <v>82</v>
      </c>
      <c r="B6" s="3" t="s">
        <v>83</v>
      </c>
      <c r="C6" s="147" t="s">
        <v>15</v>
      </c>
      <c r="D6" s="147" t="s">
        <v>674</v>
      </c>
      <c r="E6" s="147" t="s">
        <v>680</v>
      </c>
      <c r="F6" s="147" t="s">
        <v>16</v>
      </c>
      <c r="G6" s="147" t="s">
        <v>681</v>
      </c>
    </row>
    <row r="7" spans="1:7" ht="15">
      <c r="A7" s="26" t="s">
        <v>306</v>
      </c>
      <c r="B7" s="27" t="s">
        <v>86</v>
      </c>
      <c r="C7" s="99">
        <v>43991000</v>
      </c>
      <c r="D7" s="99">
        <v>61605607</v>
      </c>
      <c r="E7" s="99">
        <v>60304701</v>
      </c>
      <c r="F7" s="99">
        <v>51976000</v>
      </c>
      <c r="G7" s="99">
        <v>53535280</v>
      </c>
    </row>
    <row r="8" spans="1:7" ht="15">
      <c r="A8" s="20" t="s">
        <v>286</v>
      </c>
      <c r="B8" s="27" t="s">
        <v>87</v>
      </c>
      <c r="C8" s="99">
        <v>13652000</v>
      </c>
      <c r="D8" s="99">
        <v>15374777</v>
      </c>
      <c r="E8" s="99">
        <v>13934721</v>
      </c>
      <c r="F8" s="99">
        <v>12157000</v>
      </c>
      <c r="G8" s="99">
        <v>12521710</v>
      </c>
    </row>
    <row r="9" spans="1:7" ht="15">
      <c r="A9" s="20" t="s">
        <v>272</v>
      </c>
      <c r="B9" s="27" t="s">
        <v>93</v>
      </c>
      <c r="C9" s="99">
        <v>75888000</v>
      </c>
      <c r="D9" s="99">
        <v>98918774</v>
      </c>
      <c r="E9" s="99">
        <v>92626885</v>
      </c>
      <c r="F9" s="99">
        <v>73084000</v>
      </c>
      <c r="G9" s="99">
        <v>75276520</v>
      </c>
    </row>
    <row r="10" spans="1:7" ht="15">
      <c r="A10" s="24" t="s">
        <v>274</v>
      </c>
      <c r="B10" s="27" t="s">
        <v>103</v>
      </c>
      <c r="C10" s="99">
        <v>9090000</v>
      </c>
      <c r="D10" s="99">
        <v>12330166</v>
      </c>
      <c r="E10" s="99">
        <v>9246747</v>
      </c>
      <c r="F10" s="99">
        <v>9740000</v>
      </c>
      <c r="G10" s="99">
        <v>10032200</v>
      </c>
    </row>
    <row r="11" spans="1:7" ht="15">
      <c r="A11" s="24" t="s">
        <v>277</v>
      </c>
      <c r="B11" s="27" t="s">
        <v>119</v>
      </c>
      <c r="C11" s="99">
        <v>305983000</v>
      </c>
      <c r="D11" s="99">
        <v>182647935</v>
      </c>
      <c r="E11" s="99">
        <v>163313308</v>
      </c>
      <c r="F11" s="99">
        <v>302427497</v>
      </c>
      <c r="G11" s="99">
        <v>311500322</v>
      </c>
    </row>
    <row r="12" spans="1:7" ht="15.75">
      <c r="A12" s="57" t="s">
        <v>361</v>
      </c>
      <c r="B12" s="58"/>
      <c r="C12" s="100">
        <f>SUM(C7:C11)</f>
        <v>448604000</v>
      </c>
      <c r="D12" s="100">
        <f>SUM(D7:D11)</f>
        <v>370877259</v>
      </c>
      <c r="E12" s="100">
        <f>SUM(E7:E11)</f>
        <v>339426362</v>
      </c>
      <c r="F12" s="100">
        <f>SUM(F7:F11)</f>
        <v>449384497</v>
      </c>
      <c r="G12" s="100">
        <f>SUM(G7:G11)</f>
        <v>462866032</v>
      </c>
    </row>
    <row r="13" spans="1:7" ht="15">
      <c r="A13" s="25" t="s">
        <v>278</v>
      </c>
      <c r="B13" s="27" t="s">
        <v>133</v>
      </c>
      <c r="C13" s="99">
        <v>8381000</v>
      </c>
      <c r="D13" s="99">
        <v>22908539</v>
      </c>
      <c r="E13" s="99">
        <v>17584881</v>
      </c>
      <c r="F13" s="99">
        <v>21105000</v>
      </c>
      <c r="G13" s="99">
        <v>21738150</v>
      </c>
    </row>
    <row r="14" spans="1:7" ht="15">
      <c r="A14" s="24" t="s">
        <v>279</v>
      </c>
      <c r="B14" s="27" t="s">
        <v>142</v>
      </c>
      <c r="C14" s="99">
        <v>45102000</v>
      </c>
      <c r="D14" s="99">
        <v>69264194</v>
      </c>
      <c r="E14" s="99">
        <v>13563309</v>
      </c>
      <c r="F14" s="99">
        <v>96797000</v>
      </c>
      <c r="G14" s="99">
        <v>99700910</v>
      </c>
    </row>
    <row r="15" spans="1:7" ht="15">
      <c r="A15" s="24" t="s">
        <v>280</v>
      </c>
      <c r="B15" s="27" t="s">
        <v>153</v>
      </c>
      <c r="C15" s="99">
        <v>2000000</v>
      </c>
      <c r="D15" s="99">
        <v>2097088</v>
      </c>
      <c r="E15" s="99">
        <v>2097088</v>
      </c>
      <c r="F15" s="99">
        <v>2000000</v>
      </c>
      <c r="G15" s="99">
        <v>2060000</v>
      </c>
    </row>
    <row r="16" spans="1:7" ht="15.75">
      <c r="A16" s="57" t="s">
        <v>360</v>
      </c>
      <c r="B16" s="58"/>
      <c r="C16" s="100">
        <f>SUM(C13:C15)</f>
        <v>55483000</v>
      </c>
      <c r="D16" s="100">
        <f>SUM(D13:D15)</f>
        <v>94269821</v>
      </c>
      <c r="E16" s="100">
        <f>SUM(E13:E15)</f>
        <v>33245278</v>
      </c>
      <c r="F16" s="100">
        <f>SUM(F13:F15)</f>
        <v>119902000</v>
      </c>
      <c r="G16" s="100">
        <f>SUM(G13:G15)</f>
        <v>123499060</v>
      </c>
    </row>
    <row r="17" spans="1:7" ht="15.75">
      <c r="A17" s="60" t="s">
        <v>308</v>
      </c>
      <c r="B17" s="61" t="s">
        <v>154</v>
      </c>
      <c r="C17" s="101">
        <f>C12+C16</f>
        <v>504087000</v>
      </c>
      <c r="D17" s="101">
        <f>D12+D16</f>
        <v>465147080</v>
      </c>
      <c r="E17" s="101">
        <f>E12+E16</f>
        <v>372671640</v>
      </c>
      <c r="F17" s="101">
        <f>F12+F16</f>
        <v>569286497</v>
      </c>
      <c r="G17" s="101">
        <f>G12+G16</f>
        <v>586365092</v>
      </c>
    </row>
    <row r="18" spans="1:7" ht="15">
      <c r="A18" s="11" t="s">
        <v>281</v>
      </c>
      <c r="B18" s="7" t="s">
        <v>155</v>
      </c>
      <c r="C18" s="102"/>
      <c r="D18" s="102"/>
      <c r="E18" s="102"/>
      <c r="F18" s="102"/>
      <c r="G18" s="102"/>
    </row>
    <row r="19" spans="1:7" ht="15">
      <c r="A19" s="10" t="s">
        <v>282</v>
      </c>
      <c r="B19" s="7" t="s">
        <v>156</v>
      </c>
      <c r="C19" s="98">
        <v>0</v>
      </c>
      <c r="D19" s="98">
        <v>90000000</v>
      </c>
      <c r="E19" s="98">
        <v>90000000</v>
      </c>
      <c r="F19" s="98"/>
      <c r="G19" s="98"/>
    </row>
    <row r="20" spans="1:7" ht="15">
      <c r="A20" s="18" t="s">
        <v>157</v>
      </c>
      <c r="B20" s="5" t="s">
        <v>158</v>
      </c>
      <c r="C20" s="103"/>
      <c r="D20" s="103"/>
      <c r="E20" s="103"/>
      <c r="F20" s="103"/>
      <c r="G20" s="103"/>
    </row>
    <row r="21" spans="1:7" ht="15">
      <c r="A21" s="18" t="s">
        <v>159</v>
      </c>
      <c r="B21" s="5" t="s">
        <v>160</v>
      </c>
      <c r="C21" s="103">
        <v>0</v>
      </c>
      <c r="D21" s="103">
        <v>15018562</v>
      </c>
      <c r="E21" s="103">
        <v>7458219</v>
      </c>
      <c r="F21" s="103"/>
      <c r="G21" s="103"/>
    </row>
    <row r="22" spans="1:7" ht="15">
      <c r="A22" s="10" t="s">
        <v>161</v>
      </c>
      <c r="B22" s="7" t="s">
        <v>162</v>
      </c>
      <c r="C22" s="103">
        <v>112709000</v>
      </c>
      <c r="D22" s="103">
        <v>115233928</v>
      </c>
      <c r="E22" s="103">
        <v>115233928</v>
      </c>
      <c r="F22" s="103">
        <v>123853000</v>
      </c>
      <c r="G22" s="103">
        <v>127568590</v>
      </c>
    </row>
    <row r="23" spans="1:7" ht="15">
      <c r="A23" s="18" t="s">
        <v>163</v>
      </c>
      <c r="B23" s="5" t="s">
        <v>164</v>
      </c>
      <c r="C23" s="103"/>
      <c r="D23" s="103"/>
      <c r="E23" s="103"/>
      <c r="F23" s="103"/>
      <c r="G23" s="103"/>
    </row>
    <row r="24" spans="1:7" ht="15">
      <c r="A24" s="18" t="s">
        <v>165</v>
      </c>
      <c r="B24" s="5" t="s">
        <v>166</v>
      </c>
      <c r="C24" s="103"/>
      <c r="D24" s="103"/>
      <c r="E24" s="103"/>
      <c r="F24" s="103"/>
      <c r="G24" s="103"/>
    </row>
    <row r="25" spans="1:7" ht="15">
      <c r="A25" s="18" t="s">
        <v>167</v>
      </c>
      <c r="B25" s="5" t="s">
        <v>168</v>
      </c>
      <c r="C25" s="103"/>
      <c r="D25" s="103"/>
      <c r="E25" s="103"/>
      <c r="F25" s="103"/>
      <c r="G25" s="103"/>
    </row>
    <row r="26" spans="1:7" ht="15">
      <c r="A26" s="19" t="s">
        <v>283</v>
      </c>
      <c r="B26" s="20" t="s">
        <v>169</v>
      </c>
      <c r="C26" s="98">
        <f>SUM(C18:C25)</f>
        <v>112709000</v>
      </c>
      <c r="D26" s="98">
        <f>SUM(D18:D25)</f>
        <v>220252490</v>
      </c>
      <c r="E26" s="98">
        <f>SUM(E18:E25)</f>
        <v>212692147</v>
      </c>
      <c r="F26" s="98">
        <v>123853000</v>
      </c>
      <c r="G26" s="98">
        <v>127568590</v>
      </c>
    </row>
    <row r="27" spans="1:7" ht="15">
      <c r="A27" s="19" t="s">
        <v>285</v>
      </c>
      <c r="B27" s="20" t="s">
        <v>176</v>
      </c>
      <c r="C27" s="98"/>
      <c r="D27" s="98"/>
      <c r="E27" s="98"/>
      <c r="F27" s="98"/>
      <c r="G27" s="98"/>
    </row>
    <row r="28" spans="1:7" ht="15">
      <c r="A28" s="9" t="s">
        <v>177</v>
      </c>
      <c r="B28" s="5" t="s">
        <v>178</v>
      </c>
      <c r="C28" s="104"/>
      <c r="D28" s="98"/>
      <c r="E28" s="104"/>
      <c r="F28" s="104"/>
      <c r="G28" s="104"/>
    </row>
    <row r="29" spans="1:7" ht="15.75">
      <c r="A29" s="62" t="s">
        <v>309</v>
      </c>
      <c r="B29" s="63" t="s">
        <v>179</v>
      </c>
      <c r="C29" s="98">
        <f>SUM(C26:C28)</f>
        <v>112709000</v>
      </c>
      <c r="D29" s="98">
        <f>SUM(D26:D28)</f>
        <v>220252490</v>
      </c>
      <c r="E29" s="98">
        <f>SUM(E26:E28)</f>
        <v>212692147</v>
      </c>
      <c r="F29" s="98">
        <v>123853000</v>
      </c>
      <c r="G29" s="98">
        <v>127568590</v>
      </c>
    </row>
    <row r="30" spans="1:7" ht="15.75">
      <c r="A30" s="65" t="s">
        <v>337</v>
      </c>
      <c r="B30" s="66"/>
      <c r="C30" s="105">
        <f>C17+C29</f>
        <v>616796000</v>
      </c>
      <c r="D30" s="105">
        <f>D17+D29</f>
        <v>685399570</v>
      </c>
      <c r="E30" s="105">
        <f>E17+E29</f>
        <v>585363787</v>
      </c>
      <c r="F30" s="105">
        <f>F17+F29</f>
        <v>693139497</v>
      </c>
      <c r="G30" s="105">
        <f>G17+G29</f>
        <v>713933682</v>
      </c>
    </row>
    <row r="31" spans="1:7" ht="30">
      <c r="A31" s="2" t="s">
        <v>82</v>
      </c>
      <c r="B31" s="3" t="s">
        <v>0</v>
      </c>
      <c r="C31" s="152" t="s">
        <v>15</v>
      </c>
      <c r="D31" s="152" t="s">
        <v>674</v>
      </c>
      <c r="E31" s="152" t="s">
        <v>680</v>
      </c>
      <c r="F31" s="152" t="s">
        <v>16</v>
      </c>
      <c r="G31" s="152" t="s">
        <v>681</v>
      </c>
    </row>
    <row r="32" spans="1:7" ht="15">
      <c r="A32" s="20" t="s">
        <v>340</v>
      </c>
      <c r="B32" s="25" t="s">
        <v>188</v>
      </c>
      <c r="C32" s="279">
        <v>212302472</v>
      </c>
      <c r="D32" s="279">
        <v>258043651</v>
      </c>
      <c r="E32" s="279">
        <v>258043428</v>
      </c>
      <c r="F32" s="279">
        <v>238570615</v>
      </c>
      <c r="G32" s="279">
        <v>245727733</v>
      </c>
    </row>
    <row r="33" spans="1:7" ht="15">
      <c r="A33" s="20" t="s">
        <v>344</v>
      </c>
      <c r="B33" s="25" t="s">
        <v>205</v>
      </c>
      <c r="C33" s="279">
        <v>118100000</v>
      </c>
      <c r="D33" s="279">
        <v>171962053</v>
      </c>
      <c r="E33" s="279">
        <v>171962053</v>
      </c>
      <c r="F33" s="279">
        <v>143800000</v>
      </c>
      <c r="G33" s="279">
        <v>148114000</v>
      </c>
    </row>
    <row r="34" spans="1:7" ht="15">
      <c r="A34" s="24" t="s">
        <v>345</v>
      </c>
      <c r="B34" s="25" t="s">
        <v>220</v>
      </c>
      <c r="C34" s="279">
        <v>58174528</v>
      </c>
      <c r="D34" s="279">
        <v>63325871</v>
      </c>
      <c r="E34" s="279">
        <v>63325871</v>
      </c>
      <c r="F34" s="279">
        <v>10250000</v>
      </c>
      <c r="G34" s="279">
        <v>10557500</v>
      </c>
    </row>
    <row r="35" spans="1:7" ht="15">
      <c r="A35" s="20" t="s">
        <v>347</v>
      </c>
      <c r="B35" s="25" t="s">
        <v>233</v>
      </c>
      <c r="C35" s="279">
        <v>0</v>
      </c>
      <c r="D35" s="279">
        <v>7834945</v>
      </c>
      <c r="E35" s="279">
        <v>7834945</v>
      </c>
      <c r="F35" s="279">
        <v>0</v>
      </c>
      <c r="G35" s="279">
        <v>0</v>
      </c>
    </row>
    <row r="36" spans="1:7" ht="15.75">
      <c r="A36" s="57" t="s">
        <v>361</v>
      </c>
      <c r="B36" s="59"/>
      <c r="C36" s="280">
        <f>SUM(C32:C35)</f>
        <v>388577000</v>
      </c>
      <c r="D36" s="280">
        <f>SUM(D32:D35)</f>
        <v>501166520</v>
      </c>
      <c r="E36" s="280">
        <f>SUM(E32:E35)</f>
        <v>501166297</v>
      </c>
      <c r="F36" s="280">
        <f>SUM(F32:F35)</f>
        <v>392620615</v>
      </c>
      <c r="G36" s="280">
        <f>SUM(G32:G35)</f>
        <v>404399233</v>
      </c>
    </row>
    <row r="37" spans="1:7" ht="15">
      <c r="A37" s="20" t="s">
        <v>341</v>
      </c>
      <c r="B37" s="25" t="s">
        <v>196</v>
      </c>
      <c r="C37" s="279">
        <v>0</v>
      </c>
      <c r="D37" s="279">
        <v>44000000</v>
      </c>
      <c r="E37" s="279">
        <v>44000000</v>
      </c>
      <c r="F37" s="279"/>
      <c r="G37" s="279">
        <v>0</v>
      </c>
    </row>
    <row r="38" spans="1:7" ht="15">
      <c r="A38" s="20" t="s">
        <v>346</v>
      </c>
      <c r="B38" s="25" t="s">
        <v>228</v>
      </c>
      <c r="C38" s="279">
        <v>906000</v>
      </c>
      <c r="D38" s="279">
        <v>3339168</v>
      </c>
      <c r="E38" s="279">
        <v>3339168</v>
      </c>
      <c r="F38" s="279"/>
      <c r="G38" s="279">
        <v>0</v>
      </c>
    </row>
    <row r="39" spans="1:7" ht="15">
      <c r="A39" s="20" t="s">
        <v>349</v>
      </c>
      <c r="B39" s="25" t="s">
        <v>238</v>
      </c>
      <c r="C39" s="279">
        <v>1776000</v>
      </c>
      <c r="D39" s="279">
        <v>2163577</v>
      </c>
      <c r="E39" s="279">
        <v>2163577</v>
      </c>
      <c r="F39" s="279">
        <v>1800000</v>
      </c>
      <c r="G39" s="279">
        <v>1854000</v>
      </c>
    </row>
    <row r="40" spans="1:7" ht="15.75">
      <c r="A40" s="57" t="s">
        <v>360</v>
      </c>
      <c r="B40" s="59"/>
      <c r="C40" s="280">
        <f>SUM(C37:C39)</f>
        <v>2682000</v>
      </c>
      <c r="D40" s="280">
        <f>SUM(D37:D39)</f>
        <v>49502745</v>
      </c>
      <c r="E40" s="280">
        <f>SUM(E37:E39)</f>
        <v>49502745</v>
      </c>
      <c r="F40" s="280">
        <f>SUM(F37:F39)</f>
        <v>1800000</v>
      </c>
      <c r="G40" s="280">
        <f>SUM(G37:G39)</f>
        <v>1854000</v>
      </c>
    </row>
    <row r="41" spans="1:7" ht="15.75">
      <c r="A41" s="64" t="s">
        <v>348</v>
      </c>
      <c r="B41" s="60" t="s">
        <v>239</v>
      </c>
      <c r="C41" s="281">
        <f>C36+C40</f>
        <v>391259000</v>
      </c>
      <c r="D41" s="281">
        <f>D36+D40</f>
        <v>550669265</v>
      </c>
      <c r="E41" s="281">
        <f>E36+E40</f>
        <v>550669042</v>
      </c>
      <c r="F41" s="281">
        <f>F36+F40</f>
        <v>394420615</v>
      </c>
      <c r="G41" s="281">
        <f>G36+G40</f>
        <v>406253233</v>
      </c>
    </row>
    <row r="42" spans="1:7" ht="15.75">
      <c r="A42" s="70" t="s">
        <v>368</v>
      </c>
      <c r="B42" s="71"/>
      <c r="C42" s="282">
        <f>C36-C12</f>
        <v>-60027000</v>
      </c>
      <c r="D42" s="282">
        <f>D36-D12</f>
        <v>130289261</v>
      </c>
      <c r="E42" s="282">
        <f>E36-E12</f>
        <v>161739935</v>
      </c>
      <c r="F42" s="282">
        <f>F36-F12</f>
        <v>-56763882</v>
      </c>
      <c r="G42" s="282">
        <f>G36-G12</f>
        <v>-58466799</v>
      </c>
    </row>
    <row r="43" spans="1:7" ht="15.75">
      <c r="A43" s="70" t="s">
        <v>369</v>
      </c>
      <c r="B43" s="71"/>
      <c r="C43" s="282">
        <f>C40-C16</f>
        <v>-52801000</v>
      </c>
      <c r="D43" s="282">
        <f>D40-D16</f>
        <v>-44767076</v>
      </c>
      <c r="E43" s="282">
        <f>E40-E16</f>
        <v>16257467</v>
      </c>
      <c r="F43" s="282">
        <f>F40-F16</f>
        <v>-118102000</v>
      </c>
      <c r="G43" s="282">
        <f>G40-G16</f>
        <v>-121645060</v>
      </c>
    </row>
    <row r="44" spans="1:7" ht="15">
      <c r="A44" s="11" t="s">
        <v>350</v>
      </c>
      <c r="B44" s="7" t="s">
        <v>240</v>
      </c>
      <c r="C44" s="279"/>
      <c r="D44" s="279"/>
      <c r="E44" s="279"/>
      <c r="F44" s="279"/>
      <c r="G44" s="279"/>
    </row>
    <row r="45" spans="1:7" ht="15">
      <c r="A45" s="10" t="s">
        <v>351</v>
      </c>
      <c r="B45" s="7" t="s">
        <v>241</v>
      </c>
      <c r="C45" s="279">
        <v>155000000</v>
      </c>
      <c r="D45" s="279">
        <v>47281962</v>
      </c>
      <c r="E45" s="279">
        <v>47281962</v>
      </c>
      <c r="F45" s="279">
        <v>198009000</v>
      </c>
      <c r="G45" s="279">
        <v>203949270</v>
      </c>
    </row>
    <row r="46" spans="1:7" ht="15">
      <c r="A46" s="5" t="s">
        <v>366</v>
      </c>
      <c r="B46" s="5" t="s">
        <v>242</v>
      </c>
      <c r="C46" s="279">
        <v>70537000</v>
      </c>
      <c r="D46" s="279">
        <v>79888000</v>
      </c>
      <c r="E46" s="279">
        <v>79888000</v>
      </c>
      <c r="F46" s="279">
        <v>53871367</v>
      </c>
      <c r="G46" s="279">
        <v>55487508</v>
      </c>
    </row>
    <row r="47" spans="1:7" ht="15">
      <c r="A47" s="5" t="s">
        <v>367</v>
      </c>
      <c r="B47" s="5" t="s">
        <v>242</v>
      </c>
      <c r="C47" s="279"/>
      <c r="D47" s="279"/>
      <c r="E47" s="279"/>
      <c r="F47" s="279">
        <v>46838515</v>
      </c>
      <c r="G47" s="279">
        <v>48243670</v>
      </c>
    </row>
    <row r="48" spans="1:7" ht="15">
      <c r="A48" s="5" t="s">
        <v>364</v>
      </c>
      <c r="B48" s="5" t="s">
        <v>243</v>
      </c>
      <c r="C48" s="279"/>
      <c r="D48" s="279"/>
      <c r="E48" s="279"/>
      <c r="F48" s="279"/>
      <c r="G48" s="279"/>
    </row>
    <row r="49" spans="1:7" ht="15">
      <c r="A49" s="5" t="s">
        <v>365</v>
      </c>
      <c r="B49" s="5" t="s">
        <v>243</v>
      </c>
      <c r="C49" s="279"/>
      <c r="D49" s="279"/>
      <c r="E49" s="279"/>
      <c r="F49" s="279"/>
      <c r="G49" s="279"/>
    </row>
    <row r="50" spans="1:7" ht="15">
      <c r="A50" s="7" t="s">
        <v>352</v>
      </c>
      <c r="B50" s="7" t="s">
        <v>244</v>
      </c>
      <c r="C50" s="279"/>
      <c r="D50" s="279"/>
      <c r="E50" s="279"/>
      <c r="F50" s="279">
        <v>100709882</v>
      </c>
      <c r="G50" s="279">
        <f>SUM(G46:G49)</f>
        <v>103731178</v>
      </c>
    </row>
    <row r="51" spans="1:7" ht="15">
      <c r="A51" s="7"/>
      <c r="B51" s="7" t="s">
        <v>246</v>
      </c>
      <c r="C51" s="279">
        <v>0</v>
      </c>
      <c r="D51" s="279">
        <v>7560343</v>
      </c>
      <c r="E51" s="279">
        <v>7560343</v>
      </c>
      <c r="F51" s="279"/>
      <c r="G51" s="279"/>
    </row>
    <row r="52" spans="1:7" ht="15">
      <c r="A52" s="11" t="s">
        <v>353</v>
      </c>
      <c r="B52" s="7" t="s">
        <v>254</v>
      </c>
      <c r="C52" s="279">
        <f>SUM(C44:C51)</f>
        <v>225537000</v>
      </c>
      <c r="D52" s="279">
        <f>SUM(D44:D51)</f>
        <v>134730305</v>
      </c>
      <c r="E52" s="279">
        <f>SUM(E44:E51)</f>
        <v>134730305</v>
      </c>
      <c r="F52" s="279">
        <v>298718882</v>
      </c>
      <c r="G52" s="279">
        <v>307680448</v>
      </c>
    </row>
    <row r="53" spans="1:7" ht="15">
      <c r="A53" s="10" t="s">
        <v>354</v>
      </c>
      <c r="B53" s="7" t="s">
        <v>262</v>
      </c>
      <c r="C53" s="279"/>
      <c r="D53" s="279"/>
      <c r="E53" s="279"/>
      <c r="F53" s="279"/>
      <c r="G53" s="279"/>
    </row>
    <row r="54" spans="1:7" ht="15">
      <c r="A54" s="11" t="s">
        <v>263</v>
      </c>
      <c r="B54" s="7" t="s">
        <v>264</v>
      </c>
      <c r="C54" s="279"/>
      <c r="D54" s="279"/>
      <c r="E54" s="279"/>
      <c r="F54" s="279"/>
      <c r="G54" s="279"/>
    </row>
    <row r="55" spans="1:7" ht="15.75">
      <c r="A55" s="62" t="s">
        <v>355</v>
      </c>
      <c r="B55" s="63" t="s">
        <v>265</v>
      </c>
      <c r="C55" s="281">
        <f>SUM(C52:C54)</f>
        <v>225537000</v>
      </c>
      <c r="D55" s="281">
        <f>SUM(D52:D54)</f>
        <v>134730305</v>
      </c>
      <c r="E55" s="281">
        <f>SUM(E52:E54)</f>
        <v>134730305</v>
      </c>
      <c r="F55" s="281">
        <v>298718882</v>
      </c>
      <c r="G55" s="281">
        <f>SUM(G52:G54)</f>
        <v>307680448</v>
      </c>
    </row>
    <row r="56" spans="1:7" ht="15.75">
      <c r="A56" s="65" t="s">
        <v>338</v>
      </c>
      <c r="B56" s="66"/>
      <c r="C56" s="283">
        <f>C41+C55</f>
        <v>616796000</v>
      </c>
      <c r="D56" s="283">
        <f>D41+D55</f>
        <v>685399570</v>
      </c>
      <c r="E56" s="283">
        <f>E41+E55</f>
        <v>685399347</v>
      </c>
      <c r="F56" s="283">
        <f>F41+F55</f>
        <v>693139497</v>
      </c>
      <c r="G56" s="283">
        <v>713933682</v>
      </c>
    </row>
  </sheetData>
  <sheetProtection/>
  <mergeCells count="2">
    <mergeCell ref="A3:G3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zoomScale="98" zoomScaleNormal="98" zoomScalePageLayoutView="0" workbookViewId="0" topLeftCell="A10">
      <selection activeCell="H26" sqref="H26"/>
    </sheetView>
  </sheetViews>
  <sheetFormatPr defaultColWidth="9.140625" defaultRowHeight="15"/>
  <cols>
    <col min="1" max="1" width="73.140625" style="0" customWidth="1"/>
    <col min="2" max="2" width="13.421875" style="0" customWidth="1"/>
    <col min="3" max="3" width="18.57421875" style="0" customWidth="1"/>
    <col min="4" max="4" width="16.8515625" style="0" customWidth="1"/>
    <col min="5" max="5" width="16.140625" style="0" customWidth="1"/>
    <col min="6" max="6" width="14.28125" style="0" customWidth="1"/>
    <col min="7" max="7" width="17.7109375" style="0" customWidth="1"/>
    <col min="8" max="8" width="18.8515625" style="0" customWidth="1"/>
  </cols>
  <sheetData>
    <row r="1" ht="15">
      <c r="A1" s="120" t="s">
        <v>646</v>
      </c>
    </row>
    <row r="2" spans="1:8" ht="22.5" customHeight="1">
      <c r="A2" s="333" t="s">
        <v>638</v>
      </c>
      <c r="B2" s="329"/>
      <c r="C2" s="329"/>
      <c r="D2" s="329"/>
      <c r="E2" s="48"/>
      <c r="F2" s="1"/>
      <c r="G2" s="1"/>
      <c r="H2" s="1"/>
    </row>
    <row r="3" spans="1:8" ht="24" customHeight="1">
      <c r="A3" s="336" t="s">
        <v>647</v>
      </c>
      <c r="B3" s="337"/>
      <c r="C3" s="337"/>
      <c r="D3" s="337"/>
      <c r="E3" s="125"/>
      <c r="F3" s="126"/>
      <c r="G3" s="126"/>
      <c r="H3" s="126"/>
    </row>
    <row r="4" spans="1:8" s="124" customFormat="1" ht="73.5" customHeight="1">
      <c r="A4" s="127" t="s">
        <v>371</v>
      </c>
      <c r="B4" s="127" t="s">
        <v>464</v>
      </c>
      <c r="C4" s="127" t="s">
        <v>465</v>
      </c>
      <c r="D4" s="127" t="s">
        <v>466</v>
      </c>
      <c r="E4" s="127" t="s">
        <v>467</v>
      </c>
      <c r="F4" s="127" t="s">
        <v>468</v>
      </c>
      <c r="G4" s="127" t="s">
        <v>469</v>
      </c>
      <c r="H4" s="127" t="s">
        <v>5</v>
      </c>
    </row>
    <row r="5" spans="1:8" ht="15">
      <c r="A5" s="128" t="s">
        <v>470</v>
      </c>
      <c r="B5" s="129">
        <v>96589424</v>
      </c>
      <c r="C5" s="129">
        <v>1891849544</v>
      </c>
      <c r="D5" s="129">
        <v>141954504</v>
      </c>
      <c r="E5" s="129"/>
      <c r="F5" s="129">
        <v>5657415</v>
      </c>
      <c r="G5" s="129"/>
      <c r="H5" s="129">
        <f>SUM(B5:G5)</f>
        <v>2136050887</v>
      </c>
    </row>
    <row r="6" spans="1:8" ht="15">
      <c r="A6" s="130" t="s">
        <v>471</v>
      </c>
      <c r="B6" s="131">
        <v>956500</v>
      </c>
      <c r="C6" s="131"/>
      <c r="D6" s="131"/>
      <c r="E6" s="131"/>
      <c r="F6" s="131">
        <v>229805</v>
      </c>
      <c r="G6" s="131"/>
      <c r="H6" s="129">
        <f aca="true" t="shared" si="0" ref="H6:H30">SUM(B6:G6)</f>
        <v>1186305</v>
      </c>
    </row>
    <row r="7" spans="1:8" ht="15">
      <c r="A7" s="130" t="s">
        <v>472</v>
      </c>
      <c r="B7" s="131"/>
      <c r="C7" s="131"/>
      <c r="D7" s="131"/>
      <c r="E7" s="131"/>
      <c r="F7" s="131">
        <v>5981971</v>
      </c>
      <c r="G7" s="131"/>
      <c r="H7" s="129">
        <f t="shared" si="0"/>
        <v>5981971</v>
      </c>
    </row>
    <row r="8" spans="1:8" ht="15">
      <c r="A8" s="130" t="s">
        <v>473</v>
      </c>
      <c r="B8" s="131"/>
      <c r="C8" s="131">
        <v>10280973</v>
      </c>
      <c r="D8" s="131">
        <v>14661316</v>
      </c>
      <c r="E8" s="131"/>
      <c r="F8" s="131"/>
      <c r="G8" s="131"/>
      <c r="H8" s="129">
        <f t="shared" si="0"/>
        <v>24942289</v>
      </c>
    </row>
    <row r="9" spans="1:8" ht="15">
      <c r="A9" s="130" t="s">
        <v>474</v>
      </c>
      <c r="B9" s="131"/>
      <c r="C9" s="131"/>
      <c r="D9" s="131"/>
      <c r="E9" s="131"/>
      <c r="F9" s="131"/>
      <c r="G9" s="131"/>
      <c r="H9" s="129">
        <f t="shared" si="0"/>
        <v>0</v>
      </c>
    </row>
    <row r="10" spans="1:8" ht="25.5">
      <c r="A10" s="130" t="s">
        <v>475</v>
      </c>
      <c r="B10" s="131"/>
      <c r="C10" s="131"/>
      <c r="D10" s="131"/>
      <c r="E10" s="131"/>
      <c r="F10" s="131"/>
      <c r="G10" s="131"/>
      <c r="H10" s="129">
        <f t="shared" si="0"/>
        <v>0</v>
      </c>
    </row>
    <row r="11" spans="1:8" ht="15">
      <c r="A11" s="130" t="s">
        <v>476</v>
      </c>
      <c r="B11" s="131"/>
      <c r="C11" s="131"/>
      <c r="D11" s="131">
        <v>16343958</v>
      </c>
      <c r="E11" s="131"/>
      <c r="F11" s="131"/>
      <c r="G11" s="131"/>
      <c r="H11" s="129">
        <f t="shared" si="0"/>
        <v>16343958</v>
      </c>
    </row>
    <row r="12" spans="1:8" ht="15">
      <c r="A12" s="128" t="s">
        <v>477</v>
      </c>
      <c r="B12" s="129">
        <f>SUM(B6:B11)</f>
        <v>956500</v>
      </c>
      <c r="C12" s="129">
        <v>10280973</v>
      </c>
      <c r="D12" s="129">
        <f>SUM(D6:D11)</f>
        <v>31005274</v>
      </c>
      <c r="E12" s="129"/>
      <c r="F12" s="129">
        <f>SUM(F6:F11)</f>
        <v>6211776</v>
      </c>
      <c r="G12" s="129"/>
      <c r="H12" s="129">
        <f t="shared" si="0"/>
        <v>48454523</v>
      </c>
    </row>
    <row r="13" spans="1:8" ht="15">
      <c r="A13" s="130" t="s">
        <v>478</v>
      </c>
      <c r="B13" s="131"/>
      <c r="C13" s="131">
        <v>117000</v>
      </c>
      <c r="D13" s="131"/>
      <c r="E13" s="131"/>
      <c r="F13" s="131"/>
      <c r="G13" s="131"/>
      <c r="H13" s="129">
        <f t="shared" si="0"/>
        <v>117000</v>
      </c>
    </row>
    <row r="14" spans="1:8" ht="15">
      <c r="A14" s="130" t="s">
        <v>479</v>
      </c>
      <c r="B14" s="131">
        <v>858790</v>
      </c>
      <c r="C14" s="131"/>
      <c r="D14" s="131">
        <v>4369259</v>
      </c>
      <c r="E14" s="131"/>
      <c r="F14" s="131"/>
      <c r="G14" s="131"/>
      <c r="H14" s="129">
        <f t="shared" si="0"/>
        <v>5228049</v>
      </c>
    </row>
    <row r="15" spans="1:8" ht="15">
      <c r="A15" s="130" t="s">
        <v>480</v>
      </c>
      <c r="B15" s="131"/>
      <c r="C15" s="131"/>
      <c r="D15" s="131"/>
      <c r="E15" s="131"/>
      <c r="F15" s="131"/>
      <c r="G15" s="131"/>
      <c r="H15" s="129">
        <f t="shared" si="0"/>
        <v>0</v>
      </c>
    </row>
    <row r="16" spans="1:8" ht="25.5">
      <c r="A16" s="130" t="s">
        <v>481</v>
      </c>
      <c r="B16" s="131"/>
      <c r="C16" s="131"/>
      <c r="D16" s="131"/>
      <c r="E16" s="131"/>
      <c r="F16" s="131"/>
      <c r="G16" s="131"/>
      <c r="H16" s="129">
        <f t="shared" si="0"/>
        <v>0</v>
      </c>
    </row>
    <row r="17" spans="1:8" ht="15">
      <c r="A17" s="130" t="s">
        <v>482</v>
      </c>
      <c r="B17" s="131"/>
      <c r="C17" s="131"/>
      <c r="D17" s="131">
        <v>19587368</v>
      </c>
      <c r="E17" s="131"/>
      <c r="F17" s="131">
        <v>5377855</v>
      </c>
      <c r="G17" s="131"/>
      <c r="H17" s="129">
        <f t="shared" si="0"/>
        <v>24965223</v>
      </c>
    </row>
    <row r="18" spans="1:8" ht="15">
      <c r="A18" s="128" t="s">
        <v>483</v>
      </c>
      <c r="B18" s="129">
        <f>SUM(B13:B17)</f>
        <v>858790</v>
      </c>
      <c r="C18" s="129">
        <v>117000</v>
      </c>
      <c r="D18" s="129">
        <f>SUM(D13:D17)</f>
        <v>23956627</v>
      </c>
      <c r="E18" s="129"/>
      <c r="F18" s="129">
        <v>5377855</v>
      </c>
      <c r="G18" s="129"/>
      <c r="H18" s="129">
        <f t="shared" si="0"/>
        <v>30310272</v>
      </c>
    </row>
    <row r="19" spans="1:8" ht="15">
      <c r="A19" s="128" t="s">
        <v>484</v>
      </c>
      <c r="B19" s="129">
        <f>B5+B12-B18</f>
        <v>96687134</v>
      </c>
      <c r="C19" s="129">
        <f>C5+C12-C18</f>
        <v>1902013517</v>
      </c>
      <c r="D19" s="129">
        <f>D5+D12-D18</f>
        <v>149003151</v>
      </c>
      <c r="E19" s="129"/>
      <c r="F19" s="129">
        <v>6491336</v>
      </c>
      <c r="G19" s="129"/>
      <c r="H19" s="129">
        <f t="shared" si="0"/>
        <v>2154195138</v>
      </c>
    </row>
    <row r="20" spans="1:8" ht="15">
      <c r="A20" s="128" t="s">
        <v>485</v>
      </c>
      <c r="B20" s="129">
        <v>20723000</v>
      </c>
      <c r="C20" s="129">
        <v>466650000</v>
      </c>
      <c r="D20" s="129">
        <v>107109000</v>
      </c>
      <c r="E20" s="129"/>
      <c r="F20" s="129"/>
      <c r="G20" s="129"/>
      <c r="H20" s="129">
        <f t="shared" si="0"/>
        <v>594482000</v>
      </c>
    </row>
    <row r="21" spans="1:8" ht="15">
      <c r="A21" s="130" t="s">
        <v>486</v>
      </c>
      <c r="B21" s="131">
        <v>51592353</v>
      </c>
      <c r="C21" s="131">
        <v>98906927</v>
      </c>
      <c r="D21" s="131">
        <v>36392054</v>
      </c>
      <c r="E21" s="131"/>
      <c r="F21" s="131"/>
      <c r="G21" s="131"/>
      <c r="H21" s="129">
        <f t="shared" si="0"/>
        <v>186891334</v>
      </c>
    </row>
    <row r="22" spans="1:8" ht="15">
      <c r="A22" s="130" t="s">
        <v>487</v>
      </c>
      <c r="B22" s="131">
        <v>858390</v>
      </c>
      <c r="C22" s="131">
        <v>32500</v>
      </c>
      <c r="D22" s="131">
        <v>7003642</v>
      </c>
      <c r="E22" s="131"/>
      <c r="F22" s="131"/>
      <c r="G22" s="131"/>
      <c r="H22" s="129">
        <f t="shared" si="0"/>
        <v>7894532</v>
      </c>
    </row>
    <row r="23" spans="1:8" ht="15">
      <c r="A23" s="128" t="s">
        <v>488</v>
      </c>
      <c r="B23" s="129">
        <f>B20+B21-B22</f>
        <v>71456963</v>
      </c>
      <c r="C23" s="129">
        <f>C20+C21-C22</f>
        <v>565524427</v>
      </c>
      <c r="D23" s="129">
        <f>D20+D21-D22</f>
        <v>136497412</v>
      </c>
      <c r="E23" s="129"/>
      <c r="F23" s="129"/>
      <c r="G23" s="129"/>
      <c r="H23" s="129">
        <f t="shared" si="0"/>
        <v>773478802</v>
      </c>
    </row>
    <row r="24" spans="1:8" ht="15">
      <c r="A24" s="128" t="s">
        <v>489</v>
      </c>
      <c r="B24" s="129">
        <v>25917000</v>
      </c>
      <c r="C24" s="129">
        <v>49505000</v>
      </c>
      <c r="D24" s="129">
        <v>22208000</v>
      </c>
      <c r="E24" s="129"/>
      <c r="F24" s="129"/>
      <c r="G24" s="129"/>
      <c r="H24" s="129">
        <f t="shared" si="0"/>
        <v>97630000</v>
      </c>
    </row>
    <row r="25" spans="1:8" ht="15">
      <c r="A25" s="130" t="s">
        <v>490</v>
      </c>
      <c r="B25" s="131">
        <v>0</v>
      </c>
      <c r="C25" s="131"/>
      <c r="D25" s="131">
        <v>129377</v>
      </c>
      <c r="E25" s="131"/>
      <c r="F25" s="131"/>
      <c r="G25" s="131"/>
      <c r="H25" s="129">
        <f t="shared" si="0"/>
        <v>129377</v>
      </c>
    </row>
    <row r="26" spans="1:8" ht="15">
      <c r="A26" s="130" t="s">
        <v>491</v>
      </c>
      <c r="B26" s="131">
        <v>25917000</v>
      </c>
      <c r="C26" s="131">
        <v>49505000</v>
      </c>
      <c r="D26" s="131">
        <v>22337377</v>
      </c>
      <c r="E26" s="131"/>
      <c r="F26" s="131"/>
      <c r="G26" s="131"/>
      <c r="H26" s="129">
        <f t="shared" si="0"/>
        <v>97759377</v>
      </c>
    </row>
    <row r="27" spans="1:8" ht="15">
      <c r="A27" s="130" t="s">
        <v>492</v>
      </c>
      <c r="B27" s="131">
        <v>0</v>
      </c>
      <c r="C27" s="131"/>
      <c r="D27" s="131">
        <v>0</v>
      </c>
      <c r="E27" s="131"/>
      <c r="F27" s="131"/>
      <c r="G27" s="131"/>
      <c r="H27" s="129">
        <f t="shared" si="0"/>
        <v>0</v>
      </c>
    </row>
    <row r="28" spans="1:8" ht="15">
      <c r="A28" s="128" t="s">
        <v>493</v>
      </c>
      <c r="B28" s="129">
        <f>B23+B27</f>
        <v>71456963</v>
      </c>
      <c r="C28" s="129">
        <f>C23+C27</f>
        <v>565524427</v>
      </c>
      <c r="D28" s="129">
        <f>D23+D27</f>
        <v>136497412</v>
      </c>
      <c r="E28" s="129"/>
      <c r="F28" s="129"/>
      <c r="G28" s="129"/>
      <c r="H28" s="129">
        <f t="shared" si="0"/>
        <v>773478802</v>
      </c>
    </row>
    <row r="29" spans="1:8" ht="15">
      <c r="A29" s="128" t="s">
        <v>494</v>
      </c>
      <c r="B29" s="129">
        <f>B19-B28</f>
        <v>25230171</v>
      </c>
      <c r="C29" s="129">
        <f>C19-C28</f>
        <v>1336489090</v>
      </c>
      <c r="D29" s="129">
        <f>D19-D28</f>
        <v>12505739</v>
      </c>
      <c r="E29" s="129"/>
      <c r="F29" s="129">
        <v>6491336</v>
      </c>
      <c r="G29" s="129"/>
      <c r="H29" s="129">
        <f t="shared" si="0"/>
        <v>1380716336</v>
      </c>
    </row>
    <row r="30" spans="1:8" ht="15">
      <c r="A30" s="130" t="s">
        <v>495</v>
      </c>
      <c r="B30" s="131">
        <v>21897574</v>
      </c>
      <c r="C30" s="131">
        <v>2050917</v>
      </c>
      <c r="D30" s="131">
        <v>78171261</v>
      </c>
      <c r="E30" s="131"/>
      <c r="F30" s="131"/>
      <c r="G30" s="131"/>
      <c r="H30" s="129">
        <f t="shared" si="0"/>
        <v>102119752</v>
      </c>
    </row>
  </sheetData>
  <sheetProtection/>
  <mergeCells count="2"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horvathneapro</cp:lastModifiedBy>
  <cp:lastPrinted>2017-04-28T09:31:25Z</cp:lastPrinted>
  <dcterms:created xsi:type="dcterms:W3CDTF">2014-01-03T21:48:14Z</dcterms:created>
  <dcterms:modified xsi:type="dcterms:W3CDTF">2017-04-28T10:27:26Z</dcterms:modified>
  <cp:category/>
  <cp:version/>
  <cp:contentType/>
  <cp:contentStatus/>
</cp:coreProperties>
</file>